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3" activeTab="5"/>
  </bookViews>
  <sheets>
    <sheet name="за 1 мин" sheetId="6" r:id="rId1"/>
    <sheet name="зплата" sheetId="7" r:id="rId2"/>
    <sheet name="калькул." sheetId="8" r:id="rId3"/>
    <sheet name="информация " sheetId="10" r:id="rId4"/>
    <sheet name="сравнительная таблица" sheetId="11" r:id="rId5"/>
    <sheet name="прейскурант1" sheetId="12" r:id="rId6"/>
    <sheet name="Лист2" sheetId="13" r:id="rId7"/>
  </sheets>
  <definedNames>
    <definedName name="_xlnm.Print_Area" localSheetId="0">'за 1 мин'!$A$1:$H$31</definedName>
    <definedName name="_xlnm.Print_Area" localSheetId="1">зплата!$A$1:$H$43</definedName>
    <definedName name="_xlnm.Print_Area" localSheetId="4">'сравнительная таблица'!$A$1:$N$17</definedName>
  </definedNames>
  <calcPr calcId="124519"/>
</workbook>
</file>

<file path=xl/calcChain.xml><?xml version="1.0" encoding="utf-8"?>
<calcChain xmlns="http://schemas.openxmlformats.org/spreadsheetml/2006/main">
  <c r="N11" i="11"/>
  <c r="N12"/>
  <c r="C23" i="6"/>
  <c r="N10" i="11"/>
  <c r="N9"/>
  <c r="B177" i="8"/>
  <c r="B172"/>
  <c r="B175" s="1"/>
  <c r="B142"/>
  <c r="B137"/>
  <c r="B140" s="1"/>
  <c r="B111"/>
  <c r="B106"/>
  <c r="B109" s="1"/>
  <c r="B81"/>
  <c r="B76"/>
  <c r="F17" i="7"/>
  <c r="B46" i="8"/>
  <c r="B41"/>
  <c r="B15"/>
  <c r="B10"/>
  <c r="F23" i="6"/>
  <c r="F9"/>
  <c r="G9" s="1"/>
  <c r="G8"/>
  <c r="F8"/>
  <c r="L12" i="11"/>
  <c r="I12"/>
  <c r="F16" i="7"/>
  <c r="F15"/>
  <c r="F18"/>
  <c r="F19"/>
  <c r="L11" i="11"/>
  <c r="I11"/>
  <c r="L10"/>
  <c r="I10"/>
  <c r="L9"/>
  <c r="I9"/>
  <c r="B79" i="8"/>
  <c r="F13" i="7"/>
  <c r="F12"/>
  <c r="F10"/>
  <c r="F9"/>
  <c r="B108" i="8" l="1"/>
  <c r="B110"/>
  <c r="B139"/>
  <c r="B141"/>
  <c r="B174"/>
  <c r="B173" s="1"/>
  <c r="B180" s="1"/>
  <c r="B176"/>
  <c r="F14" i="7"/>
  <c r="F11"/>
  <c r="B78" i="8"/>
  <c r="B80"/>
  <c r="B44"/>
  <c r="B43"/>
  <c r="B45"/>
  <c r="B107" l="1"/>
  <c r="B114" s="1"/>
  <c r="B116" s="1"/>
  <c r="B117" s="1"/>
  <c r="B119" s="1"/>
  <c r="B182"/>
  <c r="B183" s="1"/>
  <c r="B185" s="1"/>
  <c r="B138"/>
  <c r="B145" s="1"/>
  <c r="B77"/>
  <c r="B84" s="1"/>
  <c r="B86" s="1"/>
  <c r="B87" s="1"/>
  <c r="B89" s="1"/>
  <c r="B42"/>
  <c r="B49" s="1"/>
  <c r="B187" l="1"/>
  <c r="B188" s="1"/>
  <c r="B121"/>
  <c r="B122" s="1"/>
  <c r="B147"/>
  <c r="B148" s="1"/>
  <c r="B150" s="1"/>
  <c r="B91"/>
  <c r="B92" s="1"/>
  <c r="B51"/>
  <c r="B52" s="1"/>
  <c r="B54" s="1"/>
  <c r="B152" l="1"/>
  <c r="B153" s="1"/>
  <c r="B56"/>
  <c r="B57" s="1"/>
  <c r="F32" i="7"/>
  <c r="F31"/>
  <c r="F29"/>
  <c r="F26"/>
  <c r="F24"/>
  <c r="F22"/>
  <c r="F33" l="1"/>
  <c r="F20"/>
  <c r="B14" i="8" l="1"/>
  <c r="B13" l="1"/>
  <c r="B12"/>
  <c r="B11" l="1"/>
  <c r="B18" s="1"/>
  <c r="B20" s="1"/>
  <c r="B21" l="1"/>
  <c r="B23" s="1"/>
  <c r="B25" s="1"/>
  <c r="B26" s="1"/>
</calcChain>
</file>

<file path=xl/sharedStrings.xml><?xml version="1.0" encoding="utf-8"?>
<sst xmlns="http://schemas.openxmlformats.org/spreadsheetml/2006/main" count="371" uniqueCount="132">
  <si>
    <t>РАСЧЕТ</t>
  </si>
  <si>
    <t>заработной платы специалистов за одну минуту</t>
  </si>
  <si>
    <t>№ п/п</t>
  </si>
  <si>
    <t xml:space="preserve">Должность специалиста , оказывающего платную  медицинскую услугу </t>
  </si>
  <si>
    <t>количество рабочих часов в месяц</t>
  </si>
  <si>
    <t>заработная плата в месяц, в том числе (руб)</t>
  </si>
  <si>
    <t>зароботная плата за одну минуту</t>
  </si>
  <si>
    <t>должностной оклад</t>
  </si>
  <si>
    <t>код</t>
  </si>
  <si>
    <t>статья</t>
  </si>
  <si>
    <t>сумма</t>
  </si>
  <si>
    <t>001</t>
  </si>
  <si>
    <t>002</t>
  </si>
  <si>
    <t>доплата за стаж</t>
  </si>
  <si>
    <t>009</t>
  </si>
  <si>
    <t>004</t>
  </si>
  <si>
    <t xml:space="preserve">                                                    РАСЧЕТ  </t>
  </si>
  <si>
    <t xml:space="preserve">наименование платной медицинской  услуги </t>
  </si>
  <si>
    <t>норма времени  (мин)</t>
  </si>
  <si>
    <t xml:space="preserve">должность специалиста, оказывающего  платную медицинскую услугу </t>
  </si>
  <si>
    <t>зароботная плата специалиста за одну минуту</t>
  </si>
  <si>
    <t>ИТОГО :</t>
  </si>
  <si>
    <t>процент дополнительной  заработной платы:</t>
  </si>
  <si>
    <t xml:space="preserve">Экономист                                                                                                 </t>
  </si>
  <si>
    <t>УТВЕРЖДАЮ</t>
  </si>
  <si>
    <t>Плановая калькуляция по платным медицинским услугам</t>
  </si>
  <si>
    <t xml:space="preserve">наименование статей затрат </t>
  </si>
  <si>
    <t>1.Основная заработная плата</t>
  </si>
  <si>
    <t xml:space="preserve">2.Дополнительная заработная плата </t>
  </si>
  <si>
    <t>3.Начисление на оплату труда</t>
  </si>
  <si>
    <t>3.1 Отчисление  в Фонд социальнойзащиты населения 34%</t>
  </si>
  <si>
    <t>3.3.Обязательные страховые взносы на профессиональное пенсионное страхование</t>
  </si>
  <si>
    <t>5.Амортизация мед.оборудования</t>
  </si>
  <si>
    <t>6.Прочие рассходы</t>
  </si>
  <si>
    <t>7.Себестоимость услуги</t>
  </si>
  <si>
    <t>8.Рентабельность к себестоимости в%</t>
  </si>
  <si>
    <t>9.Прибыль</t>
  </si>
  <si>
    <t>10.Итого</t>
  </si>
  <si>
    <t>11.Сбор в республиканский фонд поддержки</t>
  </si>
  <si>
    <t>12.Тариф  без налога на добавленную стоимость</t>
  </si>
  <si>
    <t>13 Налог на добавленную стоимость, ставка в%</t>
  </si>
  <si>
    <t>14.сумма на налог на добавленную стоимость</t>
  </si>
  <si>
    <t>15 тариф с учетом налога на добавленную стоимость</t>
  </si>
  <si>
    <t>16. тариф с учетом округления</t>
  </si>
  <si>
    <t>премия не более 20%</t>
  </si>
  <si>
    <t>заработная плата по основному</t>
  </si>
  <si>
    <t>Примечание : в тарифах не учтена стоимость лекарственных средств, изделий медицинского  назначения и других материалов, которые оплачиваются заказчиком дополнительно.</t>
  </si>
  <si>
    <t>заработная плата специалиста гр3 х гр5</t>
  </si>
  <si>
    <t>Экономист                                                      О.В. Аксёнова</t>
  </si>
  <si>
    <t xml:space="preserve">главный врач </t>
  </si>
  <si>
    <t xml:space="preserve">заработной платы  специалистов по платным медицинским услугам </t>
  </si>
  <si>
    <t>Заработная плата по основному</t>
  </si>
  <si>
    <t>3.2. Страховой взнос  по обязательному  страхованию  от несчастных случаев на производстве  и профессиональных заболеваний 0.08%</t>
  </si>
  <si>
    <t>Операция под местной анастезией</t>
  </si>
  <si>
    <t>УЗ "Хотимская ЦРБ"</t>
  </si>
  <si>
    <t xml:space="preserve">____________Е.М. Ишутина </t>
  </si>
  <si>
    <t>4 Накладные расходы  (94.7%)</t>
  </si>
  <si>
    <t>Главный бухгалтер</t>
  </si>
  <si>
    <t xml:space="preserve">       И.Н. Антипенко</t>
  </si>
  <si>
    <t>Медицинская сестра</t>
  </si>
  <si>
    <t>Информация</t>
  </si>
  <si>
    <t xml:space="preserve">№     от </t>
  </si>
  <si>
    <t xml:space="preserve"> 213660 Могилевская обл, гп Хотимск, ул Дзержинского,1</t>
  </si>
  <si>
    <t>(полное наименование юридического лица или индивидуального предпринимателя, юридический адрес)</t>
  </si>
  <si>
    <t>№ п\п</t>
  </si>
  <si>
    <t>Наименование платной медицинской услуги</t>
  </si>
  <si>
    <t>Единица измерения</t>
  </si>
  <si>
    <t>Тариф, в рублях</t>
  </si>
  <si>
    <t>Техническая характеристика работ</t>
  </si>
  <si>
    <t>Специалисты</t>
  </si>
  <si>
    <t>Нормы времени</t>
  </si>
  <si>
    <t>Без учета НДС</t>
  </si>
  <si>
    <t>С учетом НДС</t>
  </si>
  <si>
    <t>об уровне тарифов на  платные медицинские услуги , оказываемые УЗ "Хотимская ЦРБ"</t>
  </si>
  <si>
    <t>Сравнительная аналитическая таблица</t>
  </si>
  <si>
    <t>(Наименование учреждения)</t>
  </si>
  <si>
    <t>№</t>
  </si>
  <si>
    <t>Ед. изм.</t>
  </si>
  <si>
    <t>изменение в %</t>
  </si>
  <si>
    <t>предлагаемый к регистрации в целях недопущения резкого роста цен, руб.</t>
  </si>
  <si>
    <t>без учета НДС, руб.</t>
  </si>
  <si>
    <t>с учетом НДС, руб.</t>
  </si>
  <si>
    <t xml:space="preserve">медицинская сестра </t>
  </si>
  <si>
    <t>Врач-эндоскопист</t>
  </si>
  <si>
    <t>Эзофагогастроскопия</t>
  </si>
  <si>
    <t>Эзофагогастродуоденоскопия</t>
  </si>
  <si>
    <t xml:space="preserve">Врач-эндоскопист </t>
  </si>
  <si>
    <t>Взятие биопсийного материала на гистологическое исследование</t>
  </si>
  <si>
    <t>Взятие  материала на цитологическое исследование</t>
  </si>
  <si>
    <t>эзофагогастродуоденоскопия</t>
  </si>
  <si>
    <t>взятие материала на гистологическое или цитологическое исследование</t>
  </si>
  <si>
    <t>для иностранных граждан эзофагогастроскопия</t>
  </si>
  <si>
    <t>для иностранных граждан эзофагогастродуоденоскопия</t>
  </si>
  <si>
    <t>для иностранных граждан взятие материала на гистологическое или цитологическое исследование</t>
  </si>
  <si>
    <t>Постановление МЗ РБ от 28.09.2011 г. № 100 "Об установлении предельных максимальных тарифов на услуги по лучевой. Ультразвуковой. Функциональной и эндоскопической диагностике</t>
  </si>
  <si>
    <t>исследование</t>
  </si>
  <si>
    <t>манипуляция</t>
  </si>
  <si>
    <t>врач - эндоскопист</t>
  </si>
  <si>
    <t>4.2.2.2.</t>
  </si>
  <si>
    <t>4.2.3.3.</t>
  </si>
  <si>
    <t>4.3.1.3.</t>
  </si>
  <si>
    <t>4.3.2.3.</t>
  </si>
  <si>
    <t>Исследование проводится в условиях эндоскопического кабинета. 1. Изучение мед.документации. 2. Сбор анамнеза заболевания и аллергоанамнеза. 3. Разъяснение правил поведения пациента во время исследования. 4. Выполнение местной анестезии. 5. Выполнение эндоскопических лечебных манипуляций в верхнем отделе желудочно-кишечного тракта. 6. Взятие биопсийного материала и др. манипуляции (при необходимости по показаниям). 7. Разъяснение результатов исследования и правил поведения после исследования. 8. Оформление протокола исследования и необходимой учетно-отчетной документации</t>
  </si>
  <si>
    <t>1. Взятие биопсийного материала с помощью бипсийных щипцов. Введенных в канал эндоскопа. 2. Помещение гистологического материала во флакон (или флаконы) с 10% формалином. 3. Маркировка флаконов. 4. Оформление направления на гистологическое исследование. 5. Регистрация выполненной биопсии в соответствии с существующими требованиями; объем взятого биопсийного материала определяется врачом в соответствии с показаниями.</t>
  </si>
  <si>
    <t>1. Взятие биопсийного материала с помощью бипсийных щипцов. Введенных в канал эндоскопа. 2. Приготовление мазка-отпечатка на цитологическом стекле 3. Маркировка цитологических стекол. 4. Оформление направления на цитологическое исследование. 5. Регистрация выполненной биопсии в соответствии с существующими требованиями; объем взятого биопсийного материала определяется врачом в соответствии с показаниями.</t>
  </si>
  <si>
    <t>Врач эндоскопист</t>
  </si>
  <si>
    <t xml:space="preserve">доплата за вредность </t>
  </si>
  <si>
    <t>303 пост</t>
  </si>
  <si>
    <t>прочие пост</t>
  </si>
  <si>
    <t>контракт</t>
  </si>
  <si>
    <t>в том числе выплаты стимулирующего  и компенсирующего  характера в соовветствии с законодательством</t>
  </si>
  <si>
    <t>183598,7/2065957,62*100=8,8%</t>
  </si>
  <si>
    <t>Н.Л.Глякова</t>
  </si>
  <si>
    <t>"  15    " марта 2019 года</t>
  </si>
  <si>
    <t xml:space="preserve">Н.Л. Глякова </t>
  </si>
  <si>
    <t xml:space="preserve">Экономист                        </t>
  </si>
  <si>
    <t>проектируемый с рентабельностью 5%  руб.</t>
  </si>
  <si>
    <t>Экономист                                                 Н.Л.Глякова</t>
  </si>
  <si>
    <t>Ранее действующий тариф</t>
  </si>
  <si>
    <t>изменение к ранее действовавшему тарифу в %</t>
  </si>
  <si>
    <t>В тарифах не учтена стоимость медикаментов и расходных материалов, которые оплачиваются заказчиком дополнительно, согласно действующего законадательства</t>
  </si>
  <si>
    <t xml:space="preserve">тарифов на  платные медицинские услуг </t>
  </si>
  <si>
    <t>Эндоскопическая диагностика для белорусских граждан</t>
  </si>
  <si>
    <t>Тариф без учета НДС</t>
  </si>
  <si>
    <t>Утверждаю</t>
  </si>
  <si>
    <t>Главный врач УЗ"Хотимская ЦРБ"</t>
  </si>
  <si>
    <t>__________________Е.М. Ишутина</t>
  </si>
  <si>
    <t>Экономист                                  Н.Л.Глякова</t>
  </si>
  <si>
    <t>Эндоскопическая диагностика для иностранных граждан</t>
  </si>
  <si>
    <t>Прейскурант цен по платным медицинским услугам:</t>
  </si>
  <si>
    <t xml:space="preserve">Экономист                                                                                 </t>
  </si>
  <si>
    <r>
      <t>"</t>
    </r>
    <r>
      <rPr>
        <u/>
        <sz val="10"/>
        <rFont val="Arial"/>
        <family val="2"/>
        <charset val="204"/>
      </rPr>
      <t xml:space="preserve"> 01 </t>
    </r>
    <r>
      <rPr>
        <sz val="10"/>
        <rFont val="Arial"/>
        <family val="2"/>
        <charset val="204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" </t>
    </r>
    <r>
      <rPr>
        <u/>
        <sz val="10"/>
        <rFont val="Arial"/>
        <family val="2"/>
        <charset val="204"/>
      </rPr>
      <t xml:space="preserve"> февраля </t>
    </r>
    <r>
      <rPr>
        <sz val="10"/>
        <rFont val="Arial"/>
        <family val="2"/>
        <charset val="204"/>
      </rPr>
      <t xml:space="preserve">  </t>
    </r>
    <r>
      <rPr>
        <u/>
        <sz val="10"/>
        <rFont val="Arial"/>
        <family val="2"/>
        <charset val="204"/>
      </rPr>
      <t xml:space="preserve"> 2022 года </t>
    </r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</si>
</sst>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5"/>
      <name val="Times New Roman"/>
      <family val="1"/>
    </font>
    <font>
      <b/>
      <sz val="15"/>
      <name val="Times New Roman"/>
      <family val="1"/>
      <charset val="204"/>
    </font>
    <font>
      <b/>
      <u/>
      <sz val="15"/>
      <name val="Times New Roman"/>
      <family val="1"/>
      <charset val="204"/>
    </font>
    <font>
      <sz val="13"/>
      <name val="Times New Roman"/>
      <family val="1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Border="1"/>
    <xf numFmtId="0" fontId="4" fillId="0" borderId="0" xfId="0" applyFont="1"/>
    <xf numFmtId="0" fontId="4" fillId="0" borderId="0" xfId="0" applyFont="1" applyBorder="1"/>
    <xf numFmtId="49" fontId="4" fillId="0" borderId="1" xfId="0" applyNumberFormat="1" applyFont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8" fillId="0" borderId="1" xfId="0" applyFont="1" applyBorder="1"/>
    <xf numFmtId="49" fontId="4" fillId="0" borderId="1" xfId="0" applyNumberFormat="1" applyFont="1" applyBorder="1"/>
    <xf numFmtId="0" fontId="9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8" fillId="0" borderId="1" xfId="0" applyFont="1" applyBorder="1" applyAlignment="1">
      <alignment horizontal="right" wrapText="1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/>
    <xf numFmtId="1" fontId="4" fillId="0" borderId="2" xfId="0" applyNumberFormat="1" applyFont="1" applyBorder="1" applyAlignment="1">
      <alignment vertical="top"/>
    </xf>
    <xf numFmtId="1" fontId="8" fillId="0" borderId="2" xfId="0" applyNumberFormat="1" applyFont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4" fillId="0" borderId="2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8" fillId="0" borderId="7" xfId="0" applyFont="1" applyBorder="1"/>
    <xf numFmtId="1" fontId="8" fillId="0" borderId="7" xfId="0" applyNumberFormat="1" applyFont="1" applyBorder="1" applyAlignment="1">
      <alignment horizontal="right"/>
    </xf>
    <xf numFmtId="0" fontId="12" fillId="0" borderId="0" xfId="0" applyFont="1"/>
    <xf numFmtId="0" fontId="8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12" fillId="0" borderId="0" xfId="0" applyFont="1" applyBorder="1"/>
    <xf numFmtId="164" fontId="12" fillId="0" borderId="0" xfId="0" applyNumberFormat="1" applyFont="1" applyBorder="1"/>
    <xf numFmtId="164" fontId="12" fillId="0" borderId="0" xfId="0" applyNumberFormat="1" applyFont="1" applyBorder="1" applyAlignment="1">
      <alignment vertical="center"/>
    </xf>
    <xf numFmtId="9" fontId="12" fillId="0" borderId="0" xfId="0" applyNumberFormat="1" applyFont="1" applyBorder="1"/>
    <xf numFmtId="1" fontId="12" fillId="0" borderId="0" xfId="0" applyNumberFormat="1" applyFont="1" applyBorder="1" applyAlignment="1">
      <alignment vertical="top"/>
    </xf>
    <xf numFmtId="3" fontId="13" fillId="0" borderId="0" xfId="0" applyNumberFormat="1" applyFont="1" applyBorder="1"/>
    <xf numFmtId="0" fontId="6" fillId="0" borderId="0" xfId="0" applyFont="1"/>
    <xf numFmtId="0" fontId="14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Border="1"/>
    <xf numFmtId="164" fontId="6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9" fontId="6" fillId="0" borderId="0" xfId="0" applyNumberFormat="1" applyFont="1" applyBorder="1"/>
    <xf numFmtId="164" fontId="6" fillId="0" borderId="0" xfId="0" applyNumberFormat="1" applyFont="1" applyBorder="1" applyAlignment="1">
      <alignment vertical="top"/>
    </xf>
    <xf numFmtId="1" fontId="6" fillId="0" borderId="0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3" fontId="7" fillId="0" borderId="0" xfId="0" applyNumberFormat="1" applyFont="1" applyBorder="1"/>
    <xf numFmtId="0" fontId="6" fillId="0" borderId="0" xfId="0" applyFont="1" applyAlignment="1"/>
    <xf numFmtId="0" fontId="8" fillId="0" borderId="0" xfId="0" applyFont="1" applyBorder="1"/>
    <xf numFmtId="0" fontId="4" fillId="0" borderId="0" xfId="0" applyFont="1" applyBorder="1" applyAlignment="1"/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/>
    <xf numFmtId="49" fontId="0" fillId="0" borderId="1" xfId="0" applyNumberFormat="1" applyBorder="1"/>
    <xf numFmtId="0" fontId="0" fillId="0" borderId="1" xfId="0" applyBorder="1"/>
    <xf numFmtId="49" fontId="15" fillId="0" borderId="1" xfId="0" applyNumberFormat="1" applyFont="1" applyBorder="1"/>
    <xf numFmtId="0" fontId="15" fillId="0" borderId="1" xfId="0" applyFont="1" applyBorder="1"/>
    <xf numFmtId="1" fontId="0" fillId="0" borderId="1" xfId="0" applyNumberForma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center" vertical="top"/>
    </xf>
    <xf numFmtId="0" fontId="16" fillId="0" borderId="0" xfId="0" applyFont="1"/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8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/>
    <xf numFmtId="0" fontId="8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20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14" fontId="4" fillId="0" borderId="1" xfId="0" applyNumberFormat="1" applyFont="1" applyBorder="1"/>
    <xf numFmtId="0" fontId="4" fillId="0" borderId="1" xfId="0" applyFont="1" applyBorder="1" applyAlignment="1">
      <alignment wrapText="1"/>
    </xf>
    <xf numFmtId="1" fontId="4" fillId="0" borderId="1" xfId="0" applyNumberFormat="1" applyFont="1" applyBorder="1"/>
    <xf numFmtId="0" fontId="3" fillId="0" borderId="2" xfId="0" applyFont="1" applyBorder="1" applyAlignme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4" fillId="0" borderId="0" xfId="0" applyNumberFormat="1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2" xfId="0" applyBorder="1"/>
    <xf numFmtId="2" fontId="0" fillId="0" borderId="2" xfId="0" applyNumberFormat="1" applyBorder="1"/>
    <xf numFmtId="0" fontId="0" fillId="0" borderId="4" xfId="0" applyBorder="1"/>
    <xf numFmtId="0" fontId="0" fillId="0" borderId="5" xfId="0" applyBorder="1"/>
    <xf numFmtId="0" fontId="5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5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3" fillId="0" borderId="2" xfId="0" applyFont="1" applyBorder="1" applyAlignment="1"/>
    <xf numFmtId="0" fontId="3" fillId="0" borderId="10" xfId="0" applyFont="1" applyBorder="1" applyAlignment="1"/>
    <xf numFmtId="0" fontId="4" fillId="0" borderId="10" xfId="0" applyFont="1" applyBorder="1" applyAlignment="1">
      <alignment horizontal="left" vertical="top" wrapText="1"/>
    </xf>
    <xf numFmtId="0" fontId="3" fillId="0" borderId="6" xfId="0" applyFont="1" applyBorder="1" applyAlignment="1"/>
    <xf numFmtId="0" fontId="7" fillId="0" borderId="11" xfId="0" applyFont="1" applyBorder="1" applyAlignment="1">
      <alignment horizontal="center" vertical="top" wrapText="1"/>
    </xf>
    <xf numFmtId="0" fontId="0" fillId="0" borderId="8" xfId="0" applyBorder="1" applyAlignment="1">
      <alignment horizontal="center"/>
    </xf>
    <xf numFmtId="0" fontId="8" fillId="0" borderId="9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2" fontId="4" fillId="0" borderId="9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4" fillId="0" borderId="0" xfId="0" applyFont="1" applyAlignment="1"/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0" fillId="0" borderId="0" xfId="0" applyAlignment="1">
      <alignment horizontal="left"/>
    </xf>
    <xf numFmtId="0" fontId="0" fillId="0" borderId="9" xfId="0" applyBorder="1" applyAlignment="1">
      <alignment wrapText="1"/>
    </xf>
    <xf numFmtId="0" fontId="0" fillId="0" borderId="0" xfId="0" applyAlignment="1">
      <alignment horizontal="right"/>
    </xf>
    <xf numFmtId="0" fontId="21" fillId="0" borderId="0" xfId="0" applyFont="1" applyAlignme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32"/>
  <sheetViews>
    <sheetView view="pageBreakPreview" topLeftCell="A13" zoomScale="80" zoomScaleSheetLayoutView="80" workbookViewId="0">
      <selection activeCell="C18" sqref="C18"/>
    </sheetView>
  </sheetViews>
  <sheetFormatPr defaultRowHeight="15"/>
  <cols>
    <col min="1" max="1" width="5.7109375" customWidth="1"/>
    <col min="2" max="2" width="40.5703125" customWidth="1"/>
    <col min="3" max="3" width="11.140625" customWidth="1"/>
    <col min="4" max="4" width="10.5703125" customWidth="1"/>
    <col min="5" max="5" width="34.7109375" customWidth="1"/>
    <col min="6" max="7" width="11.5703125" customWidth="1"/>
    <col min="9" max="9" width="33.5703125" customWidth="1"/>
    <col min="10" max="10" width="14.85546875" customWidth="1"/>
    <col min="11" max="11" width="6.42578125" customWidth="1"/>
    <col min="12" max="12" width="33.7109375" customWidth="1"/>
    <col min="13" max="13" width="18.7109375" customWidth="1"/>
  </cols>
  <sheetData>
    <row r="3" spans="1:13">
      <c r="A3" s="2"/>
      <c r="B3" s="2"/>
      <c r="C3" s="2"/>
      <c r="D3" s="2"/>
      <c r="E3" s="2" t="s">
        <v>0</v>
      </c>
      <c r="F3" s="2"/>
      <c r="G3" s="2"/>
      <c r="H3" s="2"/>
    </row>
    <row r="4" spans="1:13">
      <c r="A4" s="2"/>
      <c r="B4" s="2"/>
      <c r="C4" s="2"/>
      <c r="D4" s="2" t="s">
        <v>1</v>
      </c>
      <c r="E4" s="2"/>
      <c r="F4" s="2"/>
      <c r="G4" s="2"/>
      <c r="H4" s="2"/>
    </row>
    <row r="5" spans="1:13">
      <c r="A5" s="2"/>
      <c r="B5" s="2"/>
      <c r="C5" s="2"/>
      <c r="D5" s="2"/>
      <c r="E5" s="2"/>
      <c r="F5" s="2"/>
      <c r="G5" s="2"/>
      <c r="H5" s="2"/>
    </row>
    <row r="6" spans="1:13" ht="60" customHeight="1">
      <c r="A6" s="4" t="s">
        <v>2</v>
      </c>
      <c r="B6" s="115" t="s">
        <v>3</v>
      </c>
      <c r="C6" s="115" t="s">
        <v>4</v>
      </c>
      <c r="D6" s="117" t="s">
        <v>5</v>
      </c>
      <c r="E6" s="118"/>
      <c r="F6" s="119"/>
      <c r="G6" s="4" t="s">
        <v>6</v>
      </c>
      <c r="H6" s="2"/>
    </row>
    <row r="7" spans="1:13" ht="42.75" customHeight="1">
      <c r="A7" s="5"/>
      <c r="B7" s="116"/>
      <c r="C7" s="116"/>
      <c r="D7" s="6" t="s">
        <v>7</v>
      </c>
      <c r="E7" s="7" t="s">
        <v>110</v>
      </c>
      <c r="F7" s="6" t="s">
        <v>44</v>
      </c>
      <c r="G7" s="5"/>
      <c r="H7" s="2"/>
    </row>
    <row r="8" spans="1:13" ht="15.75">
      <c r="A8" s="8">
        <v>1</v>
      </c>
      <c r="B8" s="5" t="s">
        <v>83</v>
      </c>
      <c r="C8" s="53">
        <v>169.8</v>
      </c>
      <c r="D8" s="5">
        <v>494.29</v>
      </c>
      <c r="E8" s="5">
        <v>74.67</v>
      </c>
      <c r="F8" s="69">
        <f>D8*20%</f>
        <v>98.858000000000004</v>
      </c>
      <c r="G8" s="69">
        <f>((D8+F8)/C8)/60</f>
        <v>5.822025912838634E-2</v>
      </c>
      <c r="H8" s="2"/>
    </row>
    <row r="9" spans="1:13" ht="15.75">
      <c r="A9" s="8">
        <v>2</v>
      </c>
      <c r="B9" s="9" t="s">
        <v>59</v>
      </c>
      <c r="C9" s="53">
        <v>165.2</v>
      </c>
      <c r="D9" s="5">
        <v>302.86</v>
      </c>
      <c r="E9" s="5">
        <v>31.86</v>
      </c>
      <c r="F9" s="69">
        <f>D9*20%</f>
        <v>60.572000000000003</v>
      </c>
      <c r="G9" s="69">
        <f>((D9+F9)/C9)/60</f>
        <v>3.6665859564164655E-2</v>
      </c>
      <c r="H9" s="2"/>
    </row>
    <row r="10" spans="1:13">
      <c r="A10" s="3" t="s">
        <v>130</v>
      </c>
      <c r="B10" s="3"/>
      <c r="C10" s="3"/>
      <c r="D10" s="3"/>
      <c r="E10" s="3"/>
      <c r="F10" s="3"/>
      <c r="G10" s="3"/>
      <c r="H10" s="2"/>
    </row>
    <row r="11" spans="1:13">
      <c r="A11" s="3"/>
      <c r="B11" s="3"/>
      <c r="C11" s="3"/>
      <c r="D11" s="3"/>
      <c r="E11" s="3"/>
      <c r="F11" s="3"/>
      <c r="G11" s="3"/>
      <c r="H11" s="2"/>
    </row>
    <row r="12" spans="1:13">
      <c r="A12" s="3"/>
      <c r="B12" s="3"/>
      <c r="C12" s="61"/>
      <c r="D12" s="61"/>
      <c r="E12" s="61"/>
      <c r="F12" s="3"/>
      <c r="G12" s="3"/>
      <c r="H12" s="2"/>
    </row>
    <row r="13" spans="1:13">
      <c r="A13" s="3"/>
      <c r="B13" s="3"/>
      <c r="C13" s="3"/>
      <c r="D13" s="3"/>
      <c r="E13" s="3"/>
      <c r="F13" s="3"/>
      <c r="G13" s="3"/>
      <c r="H13" s="3"/>
      <c r="I13" s="1"/>
      <c r="J13" s="1"/>
      <c r="K13" s="1"/>
      <c r="L13" s="1"/>
      <c r="M13" s="1"/>
    </row>
    <row r="14" spans="1:13">
      <c r="A14" s="120" t="s">
        <v>105</v>
      </c>
      <c r="B14" s="121"/>
      <c r="C14" s="122"/>
      <c r="D14" s="123" t="s">
        <v>59</v>
      </c>
      <c r="E14" s="124"/>
      <c r="F14" s="125"/>
      <c r="G14" s="3"/>
      <c r="H14" s="114"/>
      <c r="I14" s="114"/>
      <c r="J14" s="114"/>
      <c r="K14" s="114"/>
      <c r="L14" s="114"/>
      <c r="M14" s="114"/>
    </row>
    <row r="15" spans="1:13">
      <c r="A15" s="63" t="s">
        <v>8</v>
      </c>
      <c r="B15" s="63" t="s">
        <v>9</v>
      </c>
      <c r="C15" s="63" t="s">
        <v>10</v>
      </c>
      <c r="D15" s="10" t="s">
        <v>8</v>
      </c>
      <c r="E15" s="10" t="s">
        <v>9</v>
      </c>
      <c r="F15" s="10" t="s">
        <v>10</v>
      </c>
      <c r="G15" s="3"/>
      <c r="H15" s="60"/>
      <c r="I15" s="60"/>
      <c r="J15" s="60"/>
      <c r="K15" s="60"/>
      <c r="L15" s="60"/>
      <c r="M15" s="60"/>
    </row>
    <row r="16" spans="1:13">
      <c r="A16" s="64"/>
      <c r="B16" s="65" t="s">
        <v>51</v>
      </c>
      <c r="C16" s="65">
        <v>162.33000000000001</v>
      </c>
      <c r="D16" s="11" t="s">
        <v>11</v>
      </c>
      <c r="E16" s="5" t="s">
        <v>45</v>
      </c>
      <c r="F16" s="5">
        <v>159.30000000000001</v>
      </c>
      <c r="G16" s="2"/>
      <c r="H16" s="100"/>
      <c r="I16" s="3"/>
      <c r="J16" s="3"/>
      <c r="K16" s="100"/>
      <c r="L16" s="3"/>
      <c r="M16" s="3"/>
    </row>
    <row r="17" spans="1:13">
      <c r="A17" s="64"/>
      <c r="B17" s="65" t="s">
        <v>13</v>
      </c>
      <c r="C17" s="65">
        <v>55.94</v>
      </c>
      <c r="D17" s="11" t="s">
        <v>12</v>
      </c>
      <c r="E17" s="5" t="s">
        <v>13</v>
      </c>
      <c r="F17" s="5">
        <v>47.79</v>
      </c>
      <c r="G17" s="2"/>
      <c r="H17" s="100"/>
      <c r="I17" s="3"/>
      <c r="J17" s="3"/>
      <c r="K17" s="100"/>
      <c r="L17" s="3"/>
      <c r="M17" s="3"/>
    </row>
    <row r="18" spans="1:13">
      <c r="A18" s="64"/>
      <c r="B18" s="65" t="s">
        <v>106</v>
      </c>
      <c r="C18" s="65">
        <v>42.67</v>
      </c>
      <c r="D18" s="11" t="s">
        <v>14</v>
      </c>
      <c r="E18" s="5" t="s">
        <v>107</v>
      </c>
      <c r="F18" s="5">
        <v>63.72</v>
      </c>
      <c r="G18" s="2"/>
      <c r="H18" s="100"/>
      <c r="I18" s="3"/>
      <c r="J18" s="3"/>
      <c r="K18" s="100"/>
      <c r="L18" s="3"/>
      <c r="M18" s="3"/>
    </row>
    <row r="19" spans="1:13">
      <c r="A19" s="66"/>
      <c r="B19" s="67" t="s">
        <v>107</v>
      </c>
      <c r="C19" s="67">
        <v>93.34</v>
      </c>
      <c r="D19" s="11"/>
      <c r="E19" s="5" t="s">
        <v>109</v>
      </c>
      <c r="F19" s="5">
        <v>31.86</v>
      </c>
      <c r="G19" s="2"/>
      <c r="H19" s="100"/>
      <c r="I19" s="3"/>
      <c r="J19" s="3"/>
      <c r="K19" s="100"/>
      <c r="L19" s="3"/>
      <c r="M19" s="3"/>
    </row>
    <row r="20" spans="1:13">
      <c r="A20" s="66"/>
      <c r="B20" s="67" t="s">
        <v>108</v>
      </c>
      <c r="C20" s="67">
        <v>65.34</v>
      </c>
      <c r="D20" s="11"/>
      <c r="E20" s="5"/>
      <c r="F20" s="5"/>
      <c r="G20" s="2"/>
      <c r="H20" s="100"/>
      <c r="I20" s="3"/>
      <c r="J20" s="3"/>
      <c r="K20" s="100"/>
      <c r="L20" s="3"/>
      <c r="M20" s="3"/>
    </row>
    <row r="21" spans="1:13">
      <c r="A21" s="66"/>
      <c r="B21" s="67" t="s">
        <v>109</v>
      </c>
      <c r="C21" s="67">
        <v>74.67</v>
      </c>
      <c r="D21" s="11"/>
      <c r="E21" s="5"/>
      <c r="F21" s="5"/>
      <c r="G21" s="2"/>
      <c r="H21" s="100"/>
      <c r="I21" s="3"/>
      <c r="J21" s="3"/>
      <c r="K21" s="100"/>
      <c r="L21" s="3"/>
      <c r="M21" s="3"/>
    </row>
    <row r="22" spans="1:13">
      <c r="A22" s="66"/>
      <c r="B22" s="67"/>
      <c r="C22" s="67"/>
      <c r="D22" s="11"/>
      <c r="E22" s="5"/>
      <c r="F22" s="5"/>
      <c r="G22" s="2"/>
      <c r="H22" s="100"/>
      <c r="I22" s="3"/>
      <c r="J22" s="3"/>
      <c r="K22" s="100"/>
      <c r="L22" s="3"/>
      <c r="M22" s="3"/>
    </row>
    <row r="23" spans="1:13">
      <c r="A23" s="11"/>
      <c r="B23" s="5"/>
      <c r="C23" s="5">
        <f>SUM(C16:C22)</f>
        <v>494.29</v>
      </c>
      <c r="D23" s="11" t="s">
        <v>15</v>
      </c>
      <c r="E23" s="5"/>
      <c r="F23" s="5">
        <f>SUM(F16:F22)</f>
        <v>302.67</v>
      </c>
      <c r="G23" s="2"/>
      <c r="H23" s="100"/>
      <c r="I23" s="3"/>
      <c r="J23" s="3"/>
      <c r="K23" s="100"/>
      <c r="L23" s="3"/>
      <c r="M23" s="3"/>
    </row>
    <row r="24" spans="1:13">
      <c r="A24" s="111"/>
      <c r="B24" s="112"/>
      <c r="C24" s="112"/>
      <c r="D24" s="112"/>
      <c r="E24" s="112"/>
      <c r="F24" s="113"/>
      <c r="G24" s="2"/>
      <c r="H24" s="100"/>
      <c r="I24" s="3"/>
      <c r="J24" s="3"/>
      <c r="K24" s="100"/>
      <c r="L24" s="3"/>
      <c r="M24" s="3"/>
    </row>
    <row r="25" spans="1:13">
      <c r="A25" s="11"/>
      <c r="B25" s="5"/>
      <c r="C25" s="5"/>
      <c r="D25" s="11"/>
      <c r="E25" s="5"/>
      <c r="F25" s="5"/>
      <c r="G25" s="2"/>
      <c r="H25" s="100"/>
      <c r="I25" s="3"/>
      <c r="J25" s="3"/>
      <c r="K25" s="100"/>
      <c r="L25" s="3"/>
      <c r="M25" s="3"/>
    </row>
    <row r="26" spans="1:13">
      <c r="A26" s="11"/>
      <c r="B26" s="5"/>
      <c r="C26" s="5"/>
      <c r="D26" s="11"/>
      <c r="E26" s="5"/>
      <c r="F26" s="5"/>
      <c r="G26" s="2"/>
      <c r="H26" s="100"/>
      <c r="I26" s="3"/>
      <c r="J26" s="3"/>
      <c r="K26" s="100"/>
      <c r="L26" s="3"/>
      <c r="M26" s="3"/>
    </row>
    <row r="27" spans="1:13">
      <c r="A27" s="11"/>
      <c r="B27" s="5"/>
      <c r="C27" s="5"/>
      <c r="D27" s="11"/>
      <c r="E27" s="5"/>
      <c r="F27" s="5"/>
      <c r="G27" s="2"/>
      <c r="H27" s="100"/>
      <c r="I27" s="3"/>
      <c r="J27" s="3"/>
      <c r="K27" s="100"/>
      <c r="L27" s="3"/>
      <c r="M27" s="3"/>
    </row>
    <row r="28" spans="1:13">
      <c r="A28" s="11"/>
      <c r="B28" s="5"/>
      <c r="C28" s="5"/>
      <c r="D28" s="11"/>
      <c r="E28" s="5"/>
      <c r="F28" s="5"/>
      <c r="G28" s="2"/>
      <c r="H28" s="100"/>
      <c r="I28" s="3"/>
      <c r="J28" s="3"/>
      <c r="K28" s="100"/>
      <c r="L28" s="3"/>
      <c r="M28" s="3"/>
    </row>
    <row r="29" spans="1:13">
      <c r="A29" s="5"/>
      <c r="B29" s="5"/>
      <c r="C29" s="5"/>
      <c r="D29" s="11"/>
      <c r="E29" s="5"/>
      <c r="F29" s="5"/>
      <c r="G29" s="2"/>
      <c r="H29" s="3"/>
      <c r="I29" s="1"/>
      <c r="J29" s="1"/>
      <c r="K29" s="1"/>
      <c r="L29" s="1"/>
      <c r="M29" s="1"/>
    </row>
    <row r="30" spans="1:13">
      <c r="A30" s="68"/>
      <c r="B30" s="65"/>
      <c r="C30" s="65"/>
      <c r="D30" s="5"/>
      <c r="E30" s="5"/>
      <c r="F30" s="5"/>
      <c r="G30" s="2"/>
      <c r="H30" s="2"/>
    </row>
    <row r="31" spans="1:13">
      <c r="A31" s="65"/>
      <c r="B31" s="65"/>
      <c r="C31" s="65"/>
      <c r="D31" s="5"/>
      <c r="E31" s="5"/>
      <c r="F31" s="5"/>
      <c r="G31" s="2"/>
      <c r="H31" s="2"/>
    </row>
    <row r="32" spans="1:13">
      <c r="D32" s="2"/>
      <c r="E32" s="2"/>
      <c r="F32" s="2"/>
      <c r="G32" s="2"/>
      <c r="H32" s="2"/>
    </row>
  </sheetData>
  <mergeCells count="8">
    <mergeCell ref="A24:F24"/>
    <mergeCell ref="H14:J14"/>
    <mergeCell ref="K14:M14"/>
    <mergeCell ref="B6:B7"/>
    <mergeCell ref="C6:C7"/>
    <mergeCell ref="D6:F6"/>
    <mergeCell ref="A14:C14"/>
    <mergeCell ref="D14:F14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8"/>
  <sheetViews>
    <sheetView view="pageBreakPreview" zoomScale="76" zoomScaleSheetLayoutView="76" workbookViewId="0">
      <selection activeCell="F18" sqref="F18"/>
    </sheetView>
  </sheetViews>
  <sheetFormatPr defaultRowHeight="15"/>
  <cols>
    <col min="1" max="1" width="10" customWidth="1"/>
    <col min="2" max="2" width="40.7109375" customWidth="1"/>
    <col min="4" max="4" width="32.42578125" customWidth="1"/>
    <col min="5" max="5" width="11.42578125" customWidth="1"/>
    <col min="6" max="6" width="10.5703125" customWidth="1"/>
  </cols>
  <sheetData>
    <row r="3" spans="1:6">
      <c r="A3" s="2"/>
      <c r="B3" s="126" t="s">
        <v>16</v>
      </c>
      <c r="C3" s="126"/>
      <c r="D3" s="126"/>
      <c r="E3" s="2"/>
      <c r="F3" s="2"/>
    </row>
    <row r="4" spans="1:6" ht="18.75">
      <c r="A4" s="2"/>
      <c r="B4" s="12" t="s">
        <v>50</v>
      </c>
      <c r="C4" s="2"/>
      <c r="D4" s="2"/>
      <c r="E4" s="2"/>
      <c r="F4" s="2"/>
    </row>
    <row r="5" spans="1:6" ht="18.75">
      <c r="A5" s="13"/>
      <c r="B5" s="131"/>
      <c r="C5" s="131"/>
      <c r="D5" s="131"/>
      <c r="E5" s="2"/>
      <c r="F5" s="2"/>
    </row>
    <row r="6" spans="1:6">
      <c r="A6" s="132"/>
      <c r="B6" s="132"/>
      <c r="C6" s="2"/>
      <c r="D6" s="2"/>
      <c r="E6" s="2"/>
      <c r="F6" s="2"/>
    </row>
    <row r="7" spans="1:6" ht="75" customHeight="1">
      <c r="A7" s="14" t="s">
        <v>2</v>
      </c>
      <c r="B7" s="15" t="s">
        <v>17</v>
      </c>
      <c r="C7" s="15" t="s">
        <v>18</v>
      </c>
      <c r="D7" s="15" t="s">
        <v>19</v>
      </c>
      <c r="E7" s="15" t="s">
        <v>20</v>
      </c>
      <c r="F7" s="15" t="s">
        <v>47</v>
      </c>
    </row>
    <row r="8" spans="1:6" hidden="1">
      <c r="A8" s="14"/>
      <c r="B8" s="16"/>
      <c r="C8" s="15"/>
      <c r="D8" s="15"/>
      <c r="E8" s="15"/>
      <c r="F8" s="15"/>
    </row>
    <row r="9" spans="1:6">
      <c r="A9" s="137">
        <v>1</v>
      </c>
      <c r="B9" s="129" t="s">
        <v>84</v>
      </c>
      <c r="C9" s="82">
        <v>60</v>
      </c>
      <c r="D9" s="5" t="s">
        <v>86</v>
      </c>
      <c r="E9" s="85">
        <v>0.06</v>
      </c>
      <c r="F9" s="70">
        <f t="shared" ref="F9:F13" si="0">C9*E9</f>
        <v>3.5999999999999996</v>
      </c>
    </row>
    <row r="10" spans="1:6">
      <c r="A10" s="138"/>
      <c r="B10" s="130"/>
      <c r="C10" s="82">
        <v>75</v>
      </c>
      <c r="D10" s="9" t="s">
        <v>59</v>
      </c>
      <c r="E10" s="85">
        <v>0.04</v>
      </c>
      <c r="F10" s="70">
        <f t="shared" si="0"/>
        <v>3</v>
      </c>
    </row>
    <row r="11" spans="1:6">
      <c r="A11" s="80"/>
      <c r="B11" s="81" t="s">
        <v>21</v>
      </c>
      <c r="C11" s="15"/>
      <c r="D11" s="15"/>
      <c r="E11" s="16"/>
      <c r="F11" s="86">
        <f>F9+F10</f>
        <v>6.6</v>
      </c>
    </row>
    <row r="12" spans="1:6">
      <c r="A12" s="137">
        <v>2</v>
      </c>
      <c r="B12" s="129" t="s">
        <v>85</v>
      </c>
      <c r="C12" s="82">
        <v>75</v>
      </c>
      <c r="D12" s="5" t="s">
        <v>86</v>
      </c>
      <c r="E12" s="85">
        <v>0.06</v>
      </c>
      <c r="F12" s="70">
        <f t="shared" si="0"/>
        <v>4.5</v>
      </c>
    </row>
    <row r="13" spans="1:6">
      <c r="A13" s="138"/>
      <c r="B13" s="139"/>
      <c r="C13" s="82">
        <v>90</v>
      </c>
      <c r="D13" s="9" t="s">
        <v>59</v>
      </c>
      <c r="E13" s="85">
        <v>0.04</v>
      </c>
      <c r="F13" s="70">
        <f t="shared" si="0"/>
        <v>3.6</v>
      </c>
    </row>
    <row r="14" spans="1:6">
      <c r="A14" s="83"/>
      <c r="B14" s="84" t="s">
        <v>21</v>
      </c>
      <c r="C14" s="15"/>
      <c r="D14" s="15"/>
      <c r="E14" s="16"/>
      <c r="F14" s="86">
        <f>F12+F13</f>
        <v>8.1</v>
      </c>
    </row>
    <row r="15" spans="1:6">
      <c r="A15" s="137"/>
      <c r="B15" s="133" t="s">
        <v>87</v>
      </c>
      <c r="C15" s="17">
        <v>15</v>
      </c>
      <c r="D15" s="5" t="s">
        <v>86</v>
      </c>
      <c r="E15" s="85">
        <v>0.06</v>
      </c>
      <c r="F15" s="70">
        <f t="shared" ref="F15:F16" si="1">C15*E15</f>
        <v>0.89999999999999991</v>
      </c>
    </row>
    <row r="16" spans="1:6">
      <c r="A16" s="140"/>
      <c r="B16" s="134"/>
      <c r="C16" s="21">
        <v>20</v>
      </c>
      <c r="D16" s="9" t="s">
        <v>59</v>
      </c>
      <c r="E16" s="85">
        <v>0.04</v>
      </c>
      <c r="F16" s="70">
        <f t="shared" si="1"/>
        <v>0.8</v>
      </c>
    </row>
    <row r="17" spans="1:6">
      <c r="A17" s="96"/>
      <c r="B17" s="84" t="s">
        <v>21</v>
      </c>
      <c r="C17" s="15"/>
      <c r="D17" s="15"/>
      <c r="E17" s="16"/>
      <c r="F17" s="86">
        <f>F15+F16</f>
        <v>1.7</v>
      </c>
    </row>
    <row r="18" spans="1:6" ht="15" customHeight="1">
      <c r="A18" s="135">
        <v>3</v>
      </c>
      <c r="B18" s="133" t="s">
        <v>88</v>
      </c>
      <c r="C18" s="17">
        <v>15</v>
      </c>
      <c r="D18" s="5" t="s">
        <v>86</v>
      </c>
      <c r="E18" s="85">
        <v>0.06</v>
      </c>
      <c r="F18" s="70">
        <f t="shared" ref="F18:F19" si="2">C18*E18</f>
        <v>0.89999999999999991</v>
      </c>
    </row>
    <row r="19" spans="1:6" ht="18.75" customHeight="1">
      <c r="A19" s="136"/>
      <c r="B19" s="134"/>
      <c r="C19" s="21">
        <v>20</v>
      </c>
      <c r="D19" s="9" t="s">
        <v>59</v>
      </c>
      <c r="E19" s="85">
        <v>0.04</v>
      </c>
      <c r="F19" s="70">
        <f t="shared" si="2"/>
        <v>0.8</v>
      </c>
    </row>
    <row r="20" spans="1:6">
      <c r="A20" s="26"/>
      <c r="B20" s="20" t="s">
        <v>21</v>
      </c>
      <c r="C20" s="27"/>
      <c r="D20" s="19"/>
      <c r="E20" s="18"/>
      <c r="F20" s="87">
        <f>SUM(F18:F19)</f>
        <v>1.7</v>
      </c>
    </row>
    <row r="21" spans="1:6" hidden="1">
      <c r="A21" s="26"/>
      <c r="B21" s="20"/>
      <c r="C21" s="19"/>
      <c r="D21" s="19"/>
      <c r="E21" s="23"/>
      <c r="F21" s="24"/>
    </row>
    <row r="22" spans="1:6" hidden="1">
      <c r="A22" s="22"/>
      <c r="B22" s="37"/>
      <c r="C22" s="21"/>
      <c r="D22" s="19"/>
      <c r="E22" s="23"/>
      <c r="F22" s="19">
        <f>C22*E22</f>
        <v>0</v>
      </c>
    </row>
    <row r="23" spans="1:6" hidden="1">
      <c r="A23" s="22"/>
      <c r="B23" s="20" t="s">
        <v>21</v>
      </c>
      <c r="C23" s="21"/>
      <c r="D23" s="25"/>
      <c r="E23" s="23"/>
      <c r="F23" s="24"/>
    </row>
    <row r="24" spans="1:6" hidden="1">
      <c r="A24" s="22"/>
      <c r="B24" s="37"/>
      <c r="C24" s="21"/>
      <c r="D24" s="19"/>
      <c r="E24" s="23"/>
      <c r="F24" s="19">
        <f>C24*E24</f>
        <v>0</v>
      </c>
    </row>
    <row r="25" spans="1:6" hidden="1">
      <c r="A25" s="22"/>
      <c r="B25" s="20" t="s">
        <v>21</v>
      </c>
      <c r="C25" s="21"/>
      <c r="D25" s="25"/>
      <c r="E25" s="23"/>
      <c r="F25" s="24"/>
    </row>
    <row r="26" spans="1:6" hidden="1">
      <c r="A26" s="22"/>
      <c r="B26" s="37"/>
      <c r="C26" s="21"/>
      <c r="D26" s="19"/>
      <c r="E26" s="23"/>
      <c r="F26" s="19">
        <f>C26*E26</f>
        <v>0</v>
      </c>
    </row>
    <row r="27" spans="1:6" hidden="1">
      <c r="A27" s="22"/>
      <c r="B27" s="20" t="s">
        <v>21</v>
      </c>
      <c r="C27" s="21"/>
      <c r="D27" s="25"/>
      <c r="E27" s="23"/>
      <c r="F27" s="24"/>
    </row>
    <row r="28" spans="1:6" hidden="1">
      <c r="A28" s="36"/>
      <c r="B28" s="28"/>
      <c r="C28" s="21"/>
      <c r="D28" s="25"/>
      <c r="E28" s="23"/>
      <c r="F28" s="24"/>
    </row>
    <row r="29" spans="1:6" hidden="1">
      <c r="A29" s="36"/>
      <c r="B29" s="37"/>
      <c r="C29" s="21"/>
      <c r="D29" s="19"/>
      <c r="E29" s="23"/>
      <c r="F29" s="19">
        <f>C29*E29</f>
        <v>0</v>
      </c>
    </row>
    <row r="30" spans="1:6" hidden="1">
      <c r="A30" s="36"/>
      <c r="B30" s="20" t="s">
        <v>21</v>
      </c>
      <c r="C30" s="21"/>
      <c r="D30" s="25"/>
      <c r="E30" s="23"/>
      <c r="F30" s="24"/>
    </row>
    <row r="31" spans="1:6" hidden="1">
      <c r="A31" s="127"/>
      <c r="B31" s="129"/>
      <c r="C31" s="21"/>
      <c r="D31" s="6"/>
      <c r="E31" s="23"/>
      <c r="F31" s="19">
        <f>C31*E31</f>
        <v>0</v>
      </c>
    </row>
    <row r="32" spans="1:6" hidden="1">
      <c r="A32" s="128"/>
      <c r="B32" s="130"/>
      <c r="C32" s="21"/>
      <c r="D32" s="29"/>
      <c r="E32" s="23"/>
      <c r="F32" s="19">
        <f>C32*E32</f>
        <v>0</v>
      </c>
    </row>
    <row r="33" spans="1:6" ht="15.75" hidden="1" thickBot="1">
      <c r="A33" s="30"/>
      <c r="B33" s="20" t="s">
        <v>21</v>
      </c>
      <c r="C33" s="30"/>
      <c r="D33" s="31"/>
      <c r="E33" s="32"/>
      <c r="F33" s="33">
        <f>SUM(F31:F32)</f>
        <v>0</v>
      </c>
    </row>
    <row r="34" spans="1:6">
      <c r="A34" s="3" t="s">
        <v>22</v>
      </c>
      <c r="B34" s="3"/>
      <c r="C34" s="3"/>
      <c r="D34" s="2"/>
      <c r="E34" s="2"/>
      <c r="F34" s="2"/>
    </row>
    <row r="35" spans="1:6" ht="19.5">
      <c r="A35" s="71" t="s">
        <v>111</v>
      </c>
      <c r="C35" s="72"/>
      <c r="E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3"/>
      <c r="F37" s="3"/>
    </row>
    <row r="38" spans="1:6">
      <c r="A38" s="2" t="s">
        <v>23</v>
      </c>
      <c r="B38" s="2"/>
      <c r="C38" s="126" t="s">
        <v>112</v>
      </c>
      <c r="D38" s="126"/>
      <c r="E38" s="3"/>
      <c r="F38" s="3"/>
    </row>
  </sheetData>
  <mergeCells count="14">
    <mergeCell ref="C38:D38"/>
    <mergeCell ref="A31:A32"/>
    <mergeCell ref="B31:B32"/>
    <mergeCell ref="B3:D3"/>
    <mergeCell ref="B5:D5"/>
    <mergeCell ref="A6:B6"/>
    <mergeCell ref="B18:B19"/>
    <mergeCell ref="A18:A19"/>
    <mergeCell ref="A9:A10"/>
    <mergeCell ref="B9:B10"/>
    <mergeCell ref="A12:A13"/>
    <mergeCell ref="B12:B13"/>
    <mergeCell ref="B15:B16"/>
    <mergeCell ref="A15:A1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2"/>
  <sheetViews>
    <sheetView view="pageBreakPreview" topLeftCell="A97" zoomScale="90" zoomScaleSheetLayoutView="90" workbookViewId="0">
      <selection activeCell="A6" sqref="A6"/>
    </sheetView>
  </sheetViews>
  <sheetFormatPr defaultRowHeight="15"/>
  <cols>
    <col min="1" max="1" width="43.42578125" customWidth="1"/>
    <col min="2" max="2" width="32.42578125" customWidth="1"/>
    <col min="3" max="3" width="6" customWidth="1"/>
    <col min="4" max="4" width="8.140625" customWidth="1"/>
    <col min="5" max="5" width="8.7109375" customWidth="1"/>
    <col min="6" max="6" width="8" customWidth="1"/>
    <col min="7" max="7" width="8.28515625" customWidth="1"/>
  </cols>
  <sheetData>
    <row r="1" spans="1:6" ht="15.75">
      <c r="A1" s="44"/>
      <c r="B1" s="44" t="s">
        <v>24</v>
      </c>
      <c r="C1" s="44"/>
      <c r="D1" s="44"/>
      <c r="E1" s="34"/>
    </row>
    <row r="2" spans="1:6" ht="15.75">
      <c r="A2" s="44"/>
      <c r="B2" s="44" t="s">
        <v>49</v>
      </c>
      <c r="C2" s="44"/>
      <c r="D2" s="44"/>
      <c r="E2" s="34"/>
    </row>
    <row r="3" spans="1:6" ht="15.75">
      <c r="A3" s="44"/>
      <c r="B3" s="44" t="s">
        <v>54</v>
      </c>
      <c r="C3" s="44"/>
      <c r="D3" s="44"/>
      <c r="E3" s="34"/>
    </row>
    <row r="4" spans="1:6" ht="15.75">
      <c r="A4" s="44"/>
      <c r="B4" s="44" t="s">
        <v>55</v>
      </c>
      <c r="C4" s="44"/>
      <c r="D4" s="44"/>
      <c r="E4" s="34"/>
    </row>
    <row r="5" spans="1:6" ht="15.75">
      <c r="A5" s="44"/>
      <c r="B5" s="45" t="s">
        <v>113</v>
      </c>
      <c r="C5" s="44"/>
      <c r="D5" s="44"/>
      <c r="E5" s="34"/>
    </row>
    <row r="6" spans="1:6" ht="15.75">
      <c r="A6" s="74" t="s">
        <v>25</v>
      </c>
      <c r="B6" s="75"/>
      <c r="C6" s="44"/>
      <c r="D6" s="44"/>
      <c r="E6" s="2"/>
      <c r="F6" s="2"/>
    </row>
    <row r="7" spans="1:6" ht="17.25" customHeight="1">
      <c r="A7" s="141" t="s">
        <v>84</v>
      </c>
      <c r="B7" s="142"/>
      <c r="C7" s="44"/>
      <c r="D7" s="44"/>
      <c r="E7" s="2"/>
      <c r="F7" s="2"/>
    </row>
    <row r="8" spans="1:6" ht="35.25" customHeight="1">
      <c r="A8" s="46" t="s">
        <v>26</v>
      </c>
      <c r="B8" s="62" t="s">
        <v>53</v>
      </c>
      <c r="C8" s="47"/>
      <c r="D8" s="47"/>
      <c r="E8" s="144"/>
      <c r="F8" s="144"/>
    </row>
    <row r="9" spans="1:6" ht="15.75">
      <c r="A9" s="48" t="s">
        <v>27</v>
      </c>
      <c r="B9" s="76">
        <v>6</v>
      </c>
      <c r="C9" s="50"/>
      <c r="D9" s="50"/>
      <c r="E9" s="38"/>
      <c r="F9" s="38"/>
    </row>
    <row r="10" spans="1:6" ht="21.75" customHeight="1">
      <c r="A10" s="48" t="s">
        <v>28</v>
      </c>
      <c r="B10" s="76">
        <f>B9*8.8%</f>
        <v>0.52800000000000002</v>
      </c>
      <c r="C10" s="51"/>
      <c r="D10" s="51"/>
      <c r="E10" s="39"/>
      <c r="F10" s="39"/>
    </row>
    <row r="11" spans="1:6" ht="15.75">
      <c r="A11" s="48" t="s">
        <v>29</v>
      </c>
      <c r="B11" s="76">
        <f>B12+B13+B14</f>
        <v>2.3226624000000005</v>
      </c>
      <c r="C11" s="51"/>
      <c r="D11" s="51"/>
      <c r="E11" s="39"/>
      <c r="F11" s="39"/>
    </row>
    <row r="12" spans="1:6" ht="31.5">
      <c r="A12" s="48" t="s">
        <v>30</v>
      </c>
      <c r="B12" s="76">
        <f>(B9+B10)*34%</f>
        <v>2.2195200000000002</v>
      </c>
      <c r="C12" s="51"/>
      <c r="D12" s="51"/>
      <c r="E12" s="39"/>
      <c r="F12" s="39"/>
    </row>
    <row r="13" spans="1:6" ht="63" customHeight="1">
      <c r="A13" s="48" t="s">
        <v>52</v>
      </c>
      <c r="B13" s="77">
        <f>(B9+B10)*0.08%</f>
        <v>5.2224000000000003E-3</v>
      </c>
      <c r="C13" s="52"/>
      <c r="D13" s="52"/>
      <c r="E13" s="40"/>
      <c r="F13" s="40"/>
    </row>
    <row r="14" spans="1:6" ht="48" customHeight="1">
      <c r="A14" s="48" t="s">
        <v>31</v>
      </c>
      <c r="B14" s="76">
        <f>(B9+B10)*1.5%</f>
        <v>9.7920000000000007E-2</v>
      </c>
      <c r="C14" s="51"/>
      <c r="D14" s="51"/>
      <c r="E14" s="39"/>
      <c r="F14" s="39"/>
    </row>
    <row r="15" spans="1:6" ht="15.75">
      <c r="A15" s="48" t="s">
        <v>56</v>
      </c>
      <c r="B15" s="76">
        <f>B9*73.63%</f>
        <v>4.4177999999999997</v>
      </c>
      <c r="C15" s="51"/>
      <c r="D15" s="51"/>
      <c r="E15" s="39"/>
      <c r="F15" s="39"/>
    </row>
    <row r="16" spans="1:6" ht="15.75">
      <c r="A16" s="48" t="s">
        <v>32</v>
      </c>
      <c r="B16" s="76">
        <v>0</v>
      </c>
      <c r="C16" s="50"/>
      <c r="D16" s="50"/>
      <c r="E16" s="38"/>
      <c r="F16" s="38"/>
    </row>
    <row r="17" spans="1:6" ht="15.75">
      <c r="A17" s="48" t="s">
        <v>33</v>
      </c>
      <c r="B17" s="76">
        <v>0</v>
      </c>
      <c r="C17" s="50"/>
      <c r="D17" s="50"/>
      <c r="E17" s="38"/>
      <c r="F17" s="38"/>
    </row>
    <row r="18" spans="1:6" ht="15.75">
      <c r="A18" s="48" t="s">
        <v>34</v>
      </c>
      <c r="B18" s="76">
        <f>B9+B10+B11+B15</f>
        <v>13.268462400000001</v>
      </c>
      <c r="C18" s="51"/>
      <c r="D18" s="51"/>
      <c r="E18" s="39"/>
      <c r="F18" s="39"/>
    </row>
    <row r="19" spans="1:6" ht="31.5" customHeight="1">
      <c r="A19" s="48" t="s">
        <v>35</v>
      </c>
      <c r="B19" s="49">
        <v>5</v>
      </c>
      <c r="C19" s="54"/>
      <c r="D19" s="54"/>
      <c r="E19" s="41"/>
      <c r="F19" s="41"/>
    </row>
    <row r="20" spans="1:6" ht="15.75">
      <c r="A20" s="48" t="s">
        <v>36</v>
      </c>
      <c r="B20" s="76">
        <f>B18*B19/100</f>
        <v>0.66342312000000003</v>
      </c>
      <c r="C20" s="51"/>
      <c r="D20" s="51"/>
      <c r="E20" s="39"/>
      <c r="F20" s="39"/>
    </row>
    <row r="21" spans="1:6" ht="15.75">
      <c r="A21" s="48" t="s">
        <v>37</v>
      </c>
      <c r="B21" s="76">
        <f>B18+B20</f>
        <v>13.931885520000002</v>
      </c>
      <c r="C21" s="51"/>
      <c r="D21" s="51"/>
      <c r="E21" s="39"/>
      <c r="F21" s="39"/>
    </row>
    <row r="22" spans="1:6" ht="31.5">
      <c r="A22" s="48" t="s">
        <v>38</v>
      </c>
      <c r="B22" s="76">
        <v>0</v>
      </c>
      <c r="C22" s="50"/>
      <c r="D22" s="50"/>
      <c r="E22" s="38"/>
      <c r="F22" s="38"/>
    </row>
    <row r="23" spans="1:6" ht="31.5">
      <c r="A23" s="48" t="s">
        <v>39</v>
      </c>
      <c r="B23" s="76">
        <f>B21</f>
        <v>13.931885520000002</v>
      </c>
      <c r="C23" s="51"/>
      <c r="D23" s="51"/>
      <c r="E23" s="39"/>
      <c r="F23" s="39"/>
    </row>
    <row r="24" spans="1:6" ht="31.5">
      <c r="A24" s="48" t="s">
        <v>40</v>
      </c>
      <c r="B24" s="76">
        <v>0</v>
      </c>
      <c r="C24" s="54"/>
      <c r="D24" s="54"/>
      <c r="E24" s="41"/>
      <c r="F24" s="41"/>
    </row>
    <row r="25" spans="1:6" ht="31.5">
      <c r="A25" s="48" t="s">
        <v>41</v>
      </c>
      <c r="B25" s="76">
        <f>B23*B24</f>
        <v>0</v>
      </c>
      <c r="C25" s="51"/>
      <c r="D25" s="51"/>
      <c r="E25" s="39"/>
      <c r="F25" s="39"/>
    </row>
    <row r="26" spans="1:6" ht="31.5">
      <c r="A26" s="48" t="s">
        <v>42</v>
      </c>
      <c r="B26" s="78">
        <f>B23+B25</f>
        <v>13.931885520000002</v>
      </c>
      <c r="C26" s="55"/>
      <c r="D26" s="56"/>
      <c r="E26" s="42"/>
      <c r="F26" s="42"/>
    </row>
    <row r="27" spans="1:6" ht="17.25" customHeight="1">
      <c r="A27" s="57" t="s">
        <v>43</v>
      </c>
      <c r="B27" s="79">
        <v>13.93</v>
      </c>
      <c r="C27" s="58"/>
      <c r="D27" s="58"/>
      <c r="F27" s="43"/>
    </row>
    <row r="28" spans="1:6" ht="15.75">
      <c r="A28" s="59" t="s">
        <v>57</v>
      </c>
      <c r="B28" s="73" t="s">
        <v>58</v>
      </c>
      <c r="C28" s="44"/>
      <c r="F28" s="2"/>
    </row>
    <row r="29" spans="1:6" ht="15.75">
      <c r="A29" s="59" t="s">
        <v>115</v>
      </c>
      <c r="B29" s="73" t="s">
        <v>112</v>
      </c>
      <c r="C29" s="59"/>
      <c r="D29" s="2"/>
      <c r="E29" s="2"/>
      <c r="F29" s="2"/>
    </row>
    <row r="30" spans="1:6" ht="33.75" customHeight="1">
      <c r="A30" s="143" t="s">
        <v>46</v>
      </c>
      <c r="B30" s="143"/>
      <c r="C30" s="143"/>
      <c r="D30" s="143"/>
      <c r="E30" s="143"/>
    </row>
    <row r="32" spans="1:6" ht="15.75">
      <c r="A32" s="44"/>
      <c r="B32" s="44" t="s">
        <v>24</v>
      </c>
      <c r="C32" s="44"/>
      <c r="D32" s="44"/>
    </row>
    <row r="33" spans="1:4" ht="15.75">
      <c r="A33" s="44"/>
      <c r="B33" s="44" t="s">
        <v>49</v>
      </c>
      <c r="C33" s="44"/>
      <c r="D33" s="44"/>
    </row>
    <row r="34" spans="1:4" ht="15.75">
      <c r="A34" s="44"/>
      <c r="B34" s="44" t="s">
        <v>54</v>
      </c>
      <c r="C34" s="44"/>
      <c r="D34" s="44"/>
    </row>
    <row r="35" spans="1:4" ht="15.75">
      <c r="A35" s="44"/>
      <c r="B35" s="44" t="s">
        <v>55</v>
      </c>
      <c r="C35" s="44"/>
      <c r="D35" s="44"/>
    </row>
    <row r="36" spans="1:4" ht="15.75">
      <c r="A36" s="44"/>
      <c r="B36" s="45" t="s">
        <v>113</v>
      </c>
      <c r="C36" s="44"/>
      <c r="D36" s="44"/>
    </row>
    <row r="37" spans="1:4" ht="15.75">
      <c r="A37" s="74" t="s">
        <v>25</v>
      </c>
      <c r="B37" s="75"/>
      <c r="C37" s="44"/>
      <c r="D37" s="44"/>
    </row>
    <row r="38" spans="1:4" ht="15.75">
      <c r="A38" s="141" t="s">
        <v>89</v>
      </c>
      <c r="B38" s="142"/>
      <c r="C38" s="44"/>
      <c r="D38" s="44"/>
    </row>
    <row r="39" spans="1:4" ht="31.5">
      <c r="A39" s="46" t="s">
        <v>26</v>
      </c>
      <c r="B39" s="62" t="s">
        <v>53</v>
      </c>
      <c r="C39" s="47"/>
      <c r="D39" s="47"/>
    </row>
    <row r="40" spans="1:4" ht="15.75">
      <c r="A40" s="48" t="s">
        <v>27</v>
      </c>
      <c r="B40" s="76">
        <v>8.1</v>
      </c>
      <c r="C40" s="50"/>
      <c r="D40" s="50"/>
    </row>
    <row r="41" spans="1:4" ht="15.75">
      <c r="A41" s="48" t="s">
        <v>28</v>
      </c>
      <c r="B41" s="76">
        <f>B40*8.8%</f>
        <v>0.71279999999999999</v>
      </c>
      <c r="C41" s="51"/>
      <c r="D41" s="51"/>
    </row>
    <row r="42" spans="1:4" ht="15.75">
      <c r="A42" s="48" t="s">
        <v>29</v>
      </c>
      <c r="B42" s="76">
        <f>B43+B44+B45</f>
        <v>3.1355942399999996</v>
      </c>
      <c r="C42" s="51"/>
      <c r="D42" s="51"/>
    </row>
    <row r="43" spans="1:4" ht="31.5">
      <c r="A43" s="48" t="s">
        <v>30</v>
      </c>
      <c r="B43" s="76">
        <f>(B40+B41)*34%</f>
        <v>2.9963519999999999</v>
      </c>
      <c r="C43" s="51"/>
      <c r="D43" s="51"/>
    </row>
    <row r="44" spans="1:4" ht="63">
      <c r="A44" s="48" t="s">
        <v>52</v>
      </c>
      <c r="B44" s="77">
        <f>(B40+B41)*0.08%</f>
        <v>7.0502400000000002E-3</v>
      </c>
      <c r="C44" s="52"/>
      <c r="D44" s="52"/>
    </row>
    <row r="45" spans="1:4" ht="47.25">
      <c r="A45" s="48" t="s">
        <v>31</v>
      </c>
      <c r="B45" s="76">
        <f>(B40+B41)*1.5%</f>
        <v>0.13219199999999998</v>
      </c>
      <c r="C45" s="51"/>
      <c r="D45" s="51"/>
    </row>
    <row r="46" spans="1:4" ht="15.75">
      <c r="A46" s="48" t="s">
        <v>56</v>
      </c>
      <c r="B46" s="76">
        <f>B40*73.63%</f>
        <v>5.9640299999999993</v>
      </c>
      <c r="C46" s="51"/>
      <c r="D46" s="51"/>
    </row>
    <row r="47" spans="1:4" ht="15.75">
      <c r="A47" s="48" t="s">
        <v>32</v>
      </c>
      <c r="B47" s="76">
        <v>0</v>
      </c>
      <c r="C47" s="50"/>
      <c r="D47" s="50"/>
    </row>
    <row r="48" spans="1:4" ht="15.75">
      <c r="A48" s="48" t="s">
        <v>33</v>
      </c>
      <c r="B48" s="76">
        <v>0</v>
      </c>
      <c r="C48" s="50"/>
      <c r="D48" s="50"/>
    </row>
    <row r="49" spans="1:5" ht="15.75">
      <c r="A49" s="48" t="s">
        <v>34</v>
      </c>
      <c r="B49" s="76">
        <f>B40+B41+B42+B46</f>
        <v>17.91242424</v>
      </c>
      <c r="C49" s="51"/>
      <c r="D49" s="51"/>
    </row>
    <row r="50" spans="1:5" ht="15.75">
      <c r="A50" s="48" t="s">
        <v>35</v>
      </c>
      <c r="B50" s="49">
        <v>5</v>
      </c>
      <c r="C50" s="54"/>
      <c r="D50" s="54"/>
    </row>
    <row r="51" spans="1:5" ht="15.75">
      <c r="A51" s="48" t="s">
        <v>36</v>
      </c>
      <c r="B51" s="76">
        <f>B49*B50/100</f>
        <v>0.89562121200000011</v>
      </c>
      <c r="C51" s="51"/>
      <c r="D51" s="51"/>
    </row>
    <row r="52" spans="1:5" ht="15.75">
      <c r="A52" s="48" t="s">
        <v>37</v>
      </c>
      <c r="B52" s="76">
        <f>B49+B51</f>
        <v>18.808045452000002</v>
      </c>
      <c r="C52" s="51"/>
      <c r="D52" s="51"/>
    </row>
    <row r="53" spans="1:5" ht="31.5">
      <c r="A53" s="48" t="s">
        <v>38</v>
      </c>
      <c r="B53" s="76">
        <v>0</v>
      </c>
      <c r="C53" s="50"/>
      <c r="D53" s="50"/>
    </row>
    <row r="54" spans="1:5" ht="31.5">
      <c r="A54" s="48" t="s">
        <v>39</v>
      </c>
      <c r="B54" s="76">
        <f>B52</f>
        <v>18.808045452000002</v>
      </c>
      <c r="C54" s="51"/>
      <c r="D54" s="51"/>
    </row>
    <row r="55" spans="1:5" ht="31.5">
      <c r="A55" s="48" t="s">
        <v>40</v>
      </c>
      <c r="B55" s="76">
        <v>0</v>
      </c>
      <c r="C55" s="54"/>
      <c r="D55" s="54"/>
    </row>
    <row r="56" spans="1:5" ht="31.5">
      <c r="A56" s="48" t="s">
        <v>41</v>
      </c>
      <c r="B56" s="76">
        <f>B54*B55</f>
        <v>0</v>
      </c>
      <c r="C56" s="51"/>
      <c r="D56" s="51"/>
    </row>
    <row r="57" spans="1:5" ht="31.5">
      <c r="A57" s="48" t="s">
        <v>42</v>
      </c>
      <c r="B57" s="78">
        <f>B54+B56</f>
        <v>18.808045452000002</v>
      </c>
      <c r="C57" s="55"/>
      <c r="D57" s="56"/>
    </row>
    <row r="58" spans="1:5" ht="15.75">
      <c r="A58" s="57" t="s">
        <v>43</v>
      </c>
      <c r="B58" s="79">
        <v>18.809999999999999</v>
      </c>
      <c r="C58" s="58"/>
      <c r="D58" s="58"/>
    </row>
    <row r="59" spans="1:5" ht="15.75">
      <c r="A59" s="59" t="s">
        <v>57</v>
      </c>
      <c r="B59" s="73" t="s">
        <v>58</v>
      </c>
      <c r="C59" s="44"/>
    </row>
    <row r="60" spans="1:5" ht="15.75">
      <c r="A60" s="59" t="s">
        <v>48</v>
      </c>
      <c r="B60" s="73" t="s">
        <v>112</v>
      </c>
      <c r="C60" s="59"/>
      <c r="D60" s="2"/>
    </row>
    <row r="61" spans="1:5" ht="37.5" customHeight="1">
      <c r="A61" s="143" t="s">
        <v>46</v>
      </c>
      <c r="B61" s="143"/>
      <c r="C61" s="143"/>
      <c r="D61" s="143"/>
      <c r="E61" s="143"/>
    </row>
    <row r="64" spans="1:5" ht="3.75" customHeight="1"/>
    <row r="65" spans="1:4" hidden="1"/>
    <row r="66" spans="1:4" hidden="1"/>
    <row r="67" spans="1:4" ht="15.75">
      <c r="A67" s="44"/>
      <c r="B67" s="44" t="s">
        <v>24</v>
      </c>
      <c r="C67" s="44"/>
      <c r="D67" s="44"/>
    </row>
    <row r="68" spans="1:4" ht="15.75">
      <c r="A68" s="44"/>
      <c r="B68" s="44" t="s">
        <v>49</v>
      </c>
      <c r="C68" s="44"/>
      <c r="D68" s="44"/>
    </row>
    <row r="69" spans="1:4" ht="15.75">
      <c r="A69" s="44"/>
      <c r="B69" s="44" t="s">
        <v>54</v>
      </c>
      <c r="C69" s="44"/>
      <c r="D69" s="44"/>
    </row>
    <row r="70" spans="1:4" ht="15.75">
      <c r="A70" s="44"/>
      <c r="B70" s="44" t="s">
        <v>55</v>
      </c>
      <c r="C70" s="44"/>
      <c r="D70" s="44"/>
    </row>
    <row r="71" spans="1:4" ht="15.75">
      <c r="A71" s="44"/>
      <c r="B71" s="45" t="s">
        <v>113</v>
      </c>
      <c r="C71" s="44"/>
      <c r="D71" s="44"/>
    </row>
    <row r="72" spans="1:4" ht="15.75">
      <c r="A72" s="74" t="s">
        <v>25</v>
      </c>
      <c r="B72" s="75"/>
      <c r="C72" s="44"/>
      <c r="D72" s="44"/>
    </row>
    <row r="73" spans="1:4" ht="33" customHeight="1">
      <c r="A73" s="141" t="s">
        <v>90</v>
      </c>
      <c r="B73" s="142"/>
      <c r="C73" s="44"/>
      <c r="D73" s="44"/>
    </row>
    <row r="74" spans="1:4" ht="31.5">
      <c r="A74" s="46" t="s">
        <v>26</v>
      </c>
      <c r="B74" s="62" t="s">
        <v>53</v>
      </c>
      <c r="C74" s="47"/>
      <c r="D74" s="47"/>
    </row>
    <row r="75" spans="1:4" ht="15.75">
      <c r="A75" s="48" t="s">
        <v>27</v>
      </c>
      <c r="B75" s="76">
        <v>1.7</v>
      </c>
      <c r="C75" s="50"/>
      <c r="D75" s="50"/>
    </row>
    <row r="76" spans="1:4" ht="15.75">
      <c r="A76" s="48" t="s">
        <v>28</v>
      </c>
      <c r="B76" s="76">
        <f>B75*8.8%</f>
        <v>0.14960000000000001</v>
      </c>
      <c r="C76" s="51"/>
      <c r="D76" s="51"/>
    </row>
    <row r="77" spans="1:4" ht="15.75">
      <c r="A77" s="48" t="s">
        <v>29</v>
      </c>
      <c r="B77" s="76">
        <f>B78+B79+B80</f>
        <v>0.65808767999999995</v>
      </c>
      <c r="C77" s="51"/>
      <c r="D77" s="51"/>
    </row>
    <row r="78" spans="1:4" ht="31.5">
      <c r="A78" s="48" t="s">
        <v>30</v>
      </c>
      <c r="B78" s="76">
        <f>(B75+B76)*34%</f>
        <v>0.62886399999999998</v>
      </c>
      <c r="C78" s="51"/>
      <c r="D78" s="51"/>
    </row>
    <row r="79" spans="1:4" ht="63">
      <c r="A79" s="48" t="s">
        <v>52</v>
      </c>
      <c r="B79" s="77">
        <f>(B75+B76)*0.08%</f>
        <v>1.4796799999999999E-3</v>
      </c>
      <c r="C79" s="52"/>
      <c r="D79" s="52"/>
    </row>
    <row r="80" spans="1:4" ht="47.25">
      <c r="A80" s="48" t="s">
        <v>31</v>
      </c>
      <c r="B80" s="76">
        <f>(B75+B76)*1.5%</f>
        <v>2.7743999999999998E-2</v>
      </c>
      <c r="C80" s="51"/>
      <c r="D80" s="51"/>
    </row>
    <row r="81" spans="1:5" ht="15.75">
      <c r="A81" s="48" t="s">
        <v>56</v>
      </c>
      <c r="B81" s="76">
        <f>B75*73.63%</f>
        <v>1.2517099999999999</v>
      </c>
      <c r="C81" s="51"/>
      <c r="D81" s="51"/>
    </row>
    <row r="82" spans="1:5" ht="15.75">
      <c r="A82" s="48" t="s">
        <v>32</v>
      </c>
      <c r="B82" s="76">
        <v>0</v>
      </c>
      <c r="C82" s="50"/>
      <c r="D82" s="50"/>
    </row>
    <row r="83" spans="1:5" ht="15.75">
      <c r="A83" s="48" t="s">
        <v>33</v>
      </c>
      <c r="B83" s="76">
        <v>0</v>
      </c>
      <c r="C83" s="50"/>
      <c r="D83" s="50"/>
    </row>
    <row r="84" spans="1:5" ht="15.75">
      <c r="A84" s="48" t="s">
        <v>34</v>
      </c>
      <c r="B84" s="76">
        <f>B75+B76+B77+B81</f>
        <v>3.7593976800000002</v>
      </c>
      <c r="C84" s="51"/>
      <c r="D84" s="51"/>
    </row>
    <row r="85" spans="1:5" ht="15.75">
      <c r="A85" s="48" t="s">
        <v>35</v>
      </c>
      <c r="B85" s="49">
        <v>5</v>
      </c>
      <c r="C85" s="54"/>
      <c r="D85" s="54"/>
    </row>
    <row r="86" spans="1:5" ht="15.75">
      <c r="A86" s="48" t="s">
        <v>36</v>
      </c>
      <c r="B86" s="76">
        <f>B84*B85/100</f>
        <v>0.187969884</v>
      </c>
      <c r="C86" s="51"/>
      <c r="D86" s="51"/>
    </row>
    <row r="87" spans="1:5" ht="15.75">
      <c r="A87" s="48" t="s">
        <v>37</v>
      </c>
      <c r="B87" s="76">
        <f>B84+B86</f>
        <v>3.9473675640000003</v>
      </c>
      <c r="C87" s="51"/>
      <c r="D87" s="51"/>
    </row>
    <row r="88" spans="1:5" ht="31.5">
      <c r="A88" s="48" t="s">
        <v>38</v>
      </c>
      <c r="B88" s="76">
        <v>0</v>
      </c>
      <c r="C88" s="50"/>
      <c r="D88" s="50"/>
    </row>
    <row r="89" spans="1:5" ht="31.5">
      <c r="A89" s="48" t="s">
        <v>39</v>
      </c>
      <c r="B89" s="76">
        <f>B87</f>
        <v>3.9473675640000003</v>
      </c>
      <c r="C89" s="51"/>
      <c r="D89" s="51"/>
    </row>
    <row r="90" spans="1:5" ht="31.5">
      <c r="A90" s="48" t="s">
        <v>40</v>
      </c>
      <c r="B90" s="76">
        <v>0</v>
      </c>
      <c r="C90" s="54"/>
      <c r="D90" s="54"/>
    </row>
    <row r="91" spans="1:5" ht="31.5">
      <c r="A91" s="48" t="s">
        <v>41</v>
      </c>
      <c r="B91" s="76">
        <f>B89*B90</f>
        <v>0</v>
      </c>
      <c r="C91" s="51"/>
      <c r="D91" s="51"/>
    </row>
    <row r="92" spans="1:5" ht="31.5">
      <c r="A92" s="48" t="s">
        <v>42</v>
      </c>
      <c r="B92" s="78">
        <f>B89+B91</f>
        <v>3.9473675640000003</v>
      </c>
      <c r="C92" s="55"/>
      <c r="D92" s="56"/>
    </row>
    <row r="93" spans="1:5" ht="15.75">
      <c r="A93" s="57" t="s">
        <v>43</v>
      </c>
      <c r="B93" s="79">
        <v>3.95</v>
      </c>
      <c r="C93" s="58"/>
      <c r="D93" s="58"/>
    </row>
    <row r="94" spans="1:5" ht="15.75">
      <c r="A94" s="59" t="s">
        <v>57</v>
      </c>
      <c r="B94" s="73" t="s">
        <v>58</v>
      </c>
      <c r="C94" s="44"/>
    </row>
    <row r="95" spans="1:5" ht="15.75">
      <c r="A95" s="59" t="s">
        <v>48</v>
      </c>
      <c r="B95" s="73" t="s">
        <v>114</v>
      </c>
      <c r="C95" s="59"/>
      <c r="D95" s="2"/>
    </row>
    <row r="96" spans="1:5" ht="35.25" customHeight="1">
      <c r="A96" s="143" t="s">
        <v>46</v>
      </c>
      <c r="B96" s="143"/>
      <c r="C96" s="143"/>
      <c r="D96" s="143"/>
      <c r="E96" s="143"/>
    </row>
    <row r="97" spans="1:2" ht="15.75">
      <c r="A97" s="44"/>
      <c r="B97" s="44" t="s">
        <v>24</v>
      </c>
    </row>
    <row r="98" spans="1:2" ht="15.75">
      <c r="A98" s="44"/>
      <c r="B98" s="44" t="s">
        <v>49</v>
      </c>
    </row>
    <row r="99" spans="1:2" ht="15.75">
      <c r="A99" s="44"/>
      <c r="B99" s="44" t="s">
        <v>54</v>
      </c>
    </row>
    <row r="100" spans="1:2" ht="15.75">
      <c r="A100" s="44"/>
      <c r="B100" s="44" t="s">
        <v>55</v>
      </c>
    </row>
    <row r="101" spans="1:2" ht="15.75">
      <c r="A101" s="44"/>
      <c r="B101" s="45" t="s">
        <v>113</v>
      </c>
    </row>
    <row r="102" spans="1:2" ht="15.75">
      <c r="A102" s="74" t="s">
        <v>25</v>
      </c>
      <c r="B102" s="75"/>
    </row>
    <row r="103" spans="1:2">
      <c r="A103" s="141" t="s">
        <v>91</v>
      </c>
      <c r="B103" s="142"/>
    </row>
    <row r="104" spans="1:2" ht="33" customHeight="1">
      <c r="A104" s="46" t="s">
        <v>26</v>
      </c>
      <c r="B104" s="62" t="s">
        <v>53</v>
      </c>
    </row>
    <row r="105" spans="1:2" ht="15.75">
      <c r="A105" s="48" t="s">
        <v>27</v>
      </c>
      <c r="B105" s="76">
        <v>6</v>
      </c>
    </row>
    <row r="106" spans="1:2" ht="15.75">
      <c r="A106" s="48" t="s">
        <v>28</v>
      </c>
      <c r="B106" s="76">
        <f>B105*8.8%</f>
        <v>0.52800000000000002</v>
      </c>
    </row>
    <row r="107" spans="1:2" ht="15.75">
      <c r="A107" s="48" t="s">
        <v>29</v>
      </c>
      <c r="B107" s="76">
        <f>B108+B109+B110</f>
        <v>2.3226624000000005</v>
      </c>
    </row>
    <row r="108" spans="1:2" ht="31.5">
      <c r="A108" s="48" t="s">
        <v>30</v>
      </c>
      <c r="B108" s="76">
        <f>(B105+B106)*34%</f>
        <v>2.2195200000000002</v>
      </c>
    </row>
    <row r="109" spans="1:2" ht="63">
      <c r="A109" s="48" t="s">
        <v>52</v>
      </c>
      <c r="B109" s="77">
        <f>(B105+B106)*0.08%</f>
        <v>5.2224000000000003E-3</v>
      </c>
    </row>
    <row r="110" spans="1:2" ht="47.25">
      <c r="A110" s="48" t="s">
        <v>31</v>
      </c>
      <c r="B110" s="76">
        <f>(B105+B106)*1.5%</f>
        <v>9.7920000000000007E-2</v>
      </c>
    </row>
    <row r="111" spans="1:2" ht="15.75">
      <c r="A111" s="48" t="s">
        <v>56</v>
      </c>
      <c r="B111" s="76">
        <f>B105*73.63%</f>
        <v>4.4177999999999997</v>
      </c>
    </row>
    <row r="112" spans="1:2" ht="15.75">
      <c r="A112" s="48" t="s">
        <v>32</v>
      </c>
      <c r="B112" s="76">
        <v>0</v>
      </c>
    </row>
    <row r="113" spans="1:5" ht="15.75">
      <c r="A113" s="48" t="s">
        <v>33</v>
      </c>
      <c r="B113" s="76">
        <v>0</v>
      </c>
    </row>
    <row r="114" spans="1:5" ht="15.75">
      <c r="A114" s="48" t="s">
        <v>34</v>
      </c>
      <c r="B114" s="76">
        <f>B105+B106+B107+B111</f>
        <v>13.268462400000001</v>
      </c>
    </row>
    <row r="115" spans="1:5" ht="15.75">
      <c r="A115" s="48" t="s">
        <v>35</v>
      </c>
      <c r="B115" s="49">
        <v>100</v>
      </c>
    </row>
    <row r="116" spans="1:5" ht="15.75">
      <c r="A116" s="48" t="s">
        <v>36</v>
      </c>
      <c r="B116" s="76">
        <f>B114*B115/100</f>
        <v>13.268462400000001</v>
      </c>
    </row>
    <row r="117" spans="1:5" ht="15.75">
      <c r="A117" s="48" t="s">
        <v>37</v>
      </c>
      <c r="B117" s="76">
        <f>B114+B116</f>
        <v>26.536924800000001</v>
      </c>
    </row>
    <row r="118" spans="1:5" ht="31.5">
      <c r="A118" s="48" t="s">
        <v>38</v>
      </c>
      <c r="B118" s="76">
        <v>0</v>
      </c>
    </row>
    <row r="119" spans="1:5" ht="31.5">
      <c r="A119" s="48" t="s">
        <v>39</v>
      </c>
      <c r="B119" s="76">
        <f>B117</f>
        <v>26.536924800000001</v>
      </c>
    </row>
    <row r="120" spans="1:5" ht="31.5">
      <c r="A120" s="48" t="s">
        <v>40</v>
      </c>
      <c r="B120" s="76">
        <v>0</v>
      </c>
    </row>
    <row r="121" spans="1:5" ht="31.5">
      <c r="A121" s="48" t="s">
        <v>41</v>
      </c>
      <c r="B121" s="76">
        <f>B119*B120</f>
        <v>0</v>
      </c>
    </row>
    <row r="122" spans="1:5" ht="31.5">
      <c r="A122" s="48" t="s">
        <v>42</v>
      </c>
      <c r="B122" s="78">
        <f>B119+B121</f>
        <v>26.536924800000001</v>
      </c>
    </row>
    <row r="123" spans="1:5" ht="15.75">
      <c r="A123" s="57" t="s">
        <v>43</v>
      </c>
      <c r="B123" s="79">
        <v>26.54</v>
      </c>
    </row>
    <row r="124" spans="1:5" ht="15.75">
      <c r="A124" s="59" t="s">
        <v>57</v>
      </c>
      <c r="B124" s="73" t="s">
        <v>58</v>
      </c>
    </row>
    <row r="125" spans="1:5" ht="15.75">
      <c r="A125" s="59" t="s">
        <v>48</v>
      </c>
      <c r="B125" s="73" t="s">
        <v>112</v>
      </c>
    </row>
    <row r="126" spans="1:5" ht="43.5" customHeight="1">
      <c r="A126" s="143" t="s">
        <v>46</v>
      </c>
      <c r="B126" s="143"/>
      <c r="C126" s="143"/>
      <c r="D126" s="143"/>
      <c r="E126" s="143"/>
    </row>
    <row r="127" spans="1:5" ht="30" customHeight="1"/>
    <row r="128" spans="1:5" ht="15.75">
      <c r="A128" s="44"/>
      <c r="B128" s="44" t="s">
        <v>24</v>
      </c>
    </row>
    <row r="129" spans="1:2" ht="15.75">
      <c r="A129" s="44"/>
      <c r="B129" s="44" t="s">
        <v>49</v>
      </c>
    </row>
    <row r="130" spans="1:2" ht="15.75">
      <c r="A130" s="44"/>
      <c r="B130" s="44" t="s">
        <v>54</v>
      </c>
    </row>
    <row r="131" spans="1:2" ht="15.75">
      <c r="A131" s="44"/>
      <c r="B131" s="44" t="s">
        <v>55</v>
      </c>
    </row>
    <row r="132" spans="1:2" ht="15.75">
      <c r="A132" s="44"/>
      <c r="B132" s="45" t="s">
        <v>113</v>
      </c>
    </row>
    <row r="133" spans="1:2" ht="15.75">
      <c r="A133" s="74" t="s">
        <v>25</v>
      </c>
      <c r="B133" s="75"/>
    </row>
    <row r="134" spans="1:2">
      <c r="A134" s="141" t="s">
        <v>92</v>
      </c>
      <c r="B134" s="142"/>
    </row>
    <row r="135" spans="1:2" ht="15" customHeight="1">
      <c r="A135" s="46" t="s">
        <v>26</v>
      </c>
      <c r="B135" s="62" t="s">
        <v>53</v>
      </c>
    </row>
    <row r="136" spans="1:2" ht="15.75">
      <c r="A136" s="48" t="s">
        <v>27</v>
      </c>
      <c r="B136" s="76">
        <v>8.1</v>
      </c>
    </row>
    <row r="137" spans="1:2" ht="15.75">
      <c r="A137" s="48" t="s">
        <v>28</v>
      </c>
      <c r="B137" s="76">
        <f>B136*8.8%</f>
        <v>0.71279999999999999</v>
      </c>
    </row>
    <row r="138" spans="1:2" ht="15.75">
      <c r="A138" s="48" t="s">
        <v>29</v>
      </c>
      <c r="B138" s="76">
        <f>B139+B140+B141</f>
        <v>3.1355942399999996</v>
      </c>
    </row>
    <row r="139" spans="1:2" ht="31.5">
      <c r="A139" s="48" t="s">
        <v>30</v>
      </c>
      <c r="B139" s="76">
        <f>(B136+B137)*34%</f>
        <v>2.9963519999999999</v>
      </c>
    </row>
    <row r="140" spans="1:2" ht="63">
      <c r="A140" s="48" t="s">
        <v>52</v>
      </c>
      <c r="B140" s="77">
        <f>(B136+B137)*0.08%</f>
        <v>7.0502400000000002E-3</v>
      </c>
    </row>
    <row r="141" spans="1:2" ht="47.25">
      <c r="A141" s="48" t="s">
        <v>31</v>
      </c>
      <c r="B141" s="76">
        <f>(B136+B137)*1.5%</f>
        <v>0.13219199999999998</v>
      </c>
    </row>
    <row r="142" spans="1:2" ht="15.75">
      <c r="A142" s="48" t="s">
        <v>56</v>
      </c>
      <c r="B142" s="76">
        <f>B136*73.63%</f>
        <v>5.9640299999999993</v>
      </c>
    </row>
    <row r="143" spans="1:2" ht="15.75">
      <c r="A143" s="48" t="s">
        <v>32</v>
      </c>
      <c r="B143" s="76">
        <v>0</v>
      </c>
    </row>
    <row r="144" spans="1:2" ht="15.75">
      <c r="A144" s="48" t="s">
        <v>33</v>
      </c>
      <c r="B144" s="76">
        <v>0</v>
      </c>
    </row>
    <row r="145" spans="1:5" ht="15.75">
      <c r="A145" s="48" t="s">
        <v>34</v>
      </c>
      <c r="B145" s="76">
        <f>B136+B137+B138+B142</f>
        <v>17.91242424</v>
      </c>
    </row>
    <row r="146" spans="1:5" ht="15.75">
      <c r="A146" s="48" t="s">
        <v>35</v>
      </c>
      <c r="B146" s="49">
        <v>100</v>
      </c>
    </row>
    <row r="147" spans="1:5" ht="15.75">
      <c r="A147" s="48" t="s">
        <v>36</v>
      </c>
      <c r="B147" s="76">
        <f>B145*B146/100</f>
        <v>17.91242424</v>
      </c>
    </row>
    <row r="148" spans="1:5" ht="15.75">
      <c r="A148" s="48" t="s">
        <v>37</v>
      </c>
      <c r="B148" s="76">
        <f>B145+B147</f>
        <v>35.82484848</v>
      </c>
    </row>
    <row r="149" spans="1:5" ht="31.5">
      <c r="A149" s="48" t="s">
        <v>38</v>
      </c>
      <c r="B149" s="76">
        <v>0</v>
      </c>
    </row>
    <row r="150" spans="1:5" ht="31.5">
      <c r="A150" s="48" t="s">
        <v>39</v>
      </c>
      <c r="B150" s="76">
        <f>B148</f>
        <v>35.82484848</v>
      </c>
    </row>
    <row r="151" spans="1:5" ht="31.5">
      <c r="A151" s="48" t="s">
        <v>40</v>
      </c>
      <c r="B151" s="76">
        <v>0</v>
      </c>
    </row>
    <row r="152" spans="1:5" ht="31.5">
      <c r="A152" s="48" t="s">
        <v>41</v>
      </c>
      <c r="B152" s="76">
        <f>B150*B151</f>
        <v>0</v>
      </c>
    </row>
    <row r="153" spans="1:5" ht="31.5">
      <c r="A153" s="48" t="s">
        <v>42</v>
      </c>
      <c r="B153" s="78">
        <f>B150+B152</f>
        <v>35.82484848</v>
      </c>
    </row>
    <row r="154" spans="1:5" ht="15.75">
      <c r="A154" s="57" t="s">
        <v>43</v>
      </c>
      <c r="B154" s="79">
        <v>35.82</v>
      </c>
    </row>
    <row r="155" spans="1:5" ht="15.75">
      <c r="A155" s="59" t="s">
        <v>57</v>
      </c>
      <c r="B155" s="73" t="s">
        <v>58</v>
      </c>
    </row>
    <row r="156" spans="1:5" ht="15.75">
      <c r="A156" s="59" t="s">
        <v>48</v>
      </c>
      <c r="B156" s="73" t="s">
        <v>112</v>
      </c>
    </row>
    <row r="157" spans="1:5" ht="41.25" customHeight="1">
      <c r="A157" s="143" t="s">
        <v>46</v>
      </c>
      <c r="B157" s="143"/>
      <c r="C157" s="143"/>
      <c r="D157" s="143"/>
      <c r="E157" s="143"/>
    </row>
    <row r="158" spans="1:5" hidden="1"/>
    <row r="159" spans="1:5" hidden="1"/>
    <row r="160" spans="1:5" hidden="1"/>
    <row r="161" spans="1:2" hidden="1"/>
    <row r="162" spans="1:2" hidden="1"/>
    <row r="163" spans="1:2" ht="15.75">
      <c r="A163" s="44"/>
      <c r="B163" s="44" t="s">
        <v>24</v>
      </c>
    </row>
    <row r="164" spans="1:2" ht="15.75">
      <c r="A164" s="44"/>
      <c r="B164" s="44" t="s">
        <v>49</v>
      </c>
    </row>
    <row r="165" spans="1:2" ht="15.75">
      <c r="A165" s="44"/>
      <c r="B165" s="44" t="s">
        <v>54</v>
      </c>
    </row>
    <row r="166" spans="1:2" ht="15.75">
      <c r="A166" s="44"/>
      <c r="B166" s="44" t="s">
        <v>55</v>
      </c>
    </row>
    <row r="167" spans="1:2" ht="15.75">
      <c r="A167" s="44"/>
      <c r="B167" s="45" t="s">
        <v>113</v>
      </c>
    </row>
    <row r="168" spans="1:2" ht="15.75">
      <c r="A168" s="74" t="s">
        <v>25</v>
      </c>
      <c r="B168" s="75"/>
    </row>
    <row r="169" spans="1:2" ht="39.75" customHeight="1">
      <c r="A169" s="141" t="s">
        <v>93</v>
      </c>
      <c r="B169" s="142"/>
    </row>
    <row r="170" spans="1:2" ht="15" customHeight="1">
      <c r="A170" s="46" t="s">
        <v>26</v>
      </c>
      <c r="B170" s="62" t="s">
        <v>53</v>
      </c>
    </row>
    <row r="171" spans="1:2" ht="15.75">
      <c r="A171" s="48" t="s">
        <v>27</v>
      </c>
      <c r="B171" s="76">
        <v>1.7</v>
      </c>
    </row>
    <row r="172" spans="1:2" ht="15.75">
      <c r="A172" s="48" t="s">
        <v>28</v>
      </c>
      <c r="B172" s="76">
        <f>B171*8.8%</f>
        <v>0.14960000000000001</v>
      </c>
    </row>
    <row r="173" spans="1:2" ht="15.75">
      <c r="A173" s="48" t="s">
        <v>29</v>
      </c>
      <c r="B173" s="76">
        <f>B174+B175+B176</f>
        <v>0.65808767999999995</v>
      </c>
    </row>
    <row r="174" spans="1:2" ht="31.5">
      <c r="A174" s="48" t="s">
        <v>30</v>
      </c>
      <c r="B174" s="76">
        <f>(B171+B172)*34%</f>
        <v>0.62886399999999998</v>
      </c>
    </row>
    <row r="175" spans="1:2" ht="63">
      <c r="A175" s="48" t="s">
        <v>52</v>
      </c>
      <c r="B175" s="77">
        <f>(B171+B172)*0.08%</f>
        <v>1.4796799999999999E-3</v>
      </c>
    </row>
    <row r="176" spans="1:2" ht="47.25">
      <c r="A176" s="48" t="s">
        <v>31</v>
      </c>
      <c r="B176" s="76">
        <f>(B171+B172)*1.5%</f>
        <v>2.7743999999999998E-2</v>
      </c>
    </row>
    <row r="177" spans="1:5" ht="15.75">
      <c r="A177" s="48" t="s">
        <v>56</v>
      </c>
      <c r="B177" s="76">
        <f>B171*73.63%</f>
        <v>1.2517099999999999</v>
      </c>
    </row>
    <row r="178" spans="1:5" ht="15.75">
      <c r="A178" s="48" t="s">
        <v>32</v>
      </c>
      <c r="B178" s="76">
        <v>0</v>
      </c>
    </row>
    <row r="179" spans="1:5" ht="15.75">
      <c r="A179" s="48" t="s">
        <v>33</v>
      </c>
      <c r="B179" s="76">
        <v>0</v>
      </c>
    </row>
    <row r="180" spans="1:5" ht="15.75">
      <c r="A180" s="48" t="s">
        <v>34</v>
      </c>
      <c r="B180" s="76">
        <f>B171+B172+B173+B177</f>
        <v>3.7593976800000002</v>
      </c>
    </row>
    <row r="181" spans="1:5" ht="15.75">
      <c r="A181" s="48" t="s">
        <v>35</v>
      </c>
      <c r="B181" s="49">
        <v>100</v>
      </c>
    </row>
    <row r="182" spans="1:5" ht="15.75">
      <c r="A182" s="48" t="s">
        <v>36</v>
      </c>
      <c r="B182" s="76">
        <f>B180*B181/100</f>
        <v>3.7593976800000002</v>
      </c>
    </row>
    <row r="183" spans="1:5" ht="15.75">
      <c r="A183" s="48" t="s">
        <v>37</v>
      </c>
      <c r="B183" s="76">
        <f>B180+B182</f>
        <v>7.5187953600000004</v>
      </c>
    </row>
    <row r="184" spans="1:5" ht="31.5">
      <c r="A184" s="48" t="s">
        <v>38</v>
      </c>
      <c r="B184" s="76">
        <v>0</v>
      </c>
    </row>
    <row r="185" spans="1:5" ht="31.5">
      <c r="A185" s="48" t="s">
        <v>39</v>
      </c>
      <c r="B185" s="76">
        <f>B183</f>
        <v>7.5187953600000004</v>
      </c>
    </row>
    <row r="186" spans="1:5" ht="31.5">
      <c r="A186" s="48" t="s">
        <v>40</v>
      </c>
      <c r="B186" s="76">
        <v>0</v>
      </c>
    </row>
    <row r="187" spans="1:5" ht="31.5">
      <c r="A187" s="48" t="s">
        <v>41</v>
      </c>
      <c r="B187" s="76">
        <f>B185*B186</f>
        <v>0</v>
      </c>
    </row>
    <row r="188" spans="1:5" ht="31.5">
      <c r="A188" s="48" t="s">
        <v>42</v>
      </c>
      <c r="B188" s="78">
        <f>B185+B187</f>
        <v>7.5187953600000004</v>
      </c>
    </row>
    <row r="189" spans="1:5" ht="15.75">
      <c r="A189" s="57" t="s">
        <v>43</v>
      </c>
      <c r="B189" s="79">
        <v>7.52</v>
      </c>
    </row>
    <row r="190" spans="1:5" ht="15.75">
      <c r="A190" s="59" t="s">
        <v>57</v>
      </c>
      <c r="B190" s="73" t="s">
        <v>58</v>
      </c>
    </row>
    <row r="191" spans="1:5" ht="15.75">
      <c r="A191" s="59" t="s">
        <v>48</v>
      </c>
      <c r="B191" s="73" t="s">
        <v>112</v>
      </c>
    </row>
    <row r="192" spans="1:5" ht="55.5" customHeight="1">
      <c r="A192" s="143" t="s">
        <v>46</v>
      </c>
      <c r="B192" s="143"/>
      <c r="C192" s="143"/>
      <c r="D192" s="143"/>
      <c r="E192" s="143"/>
    </row>
  </sheetData>
  <mergeCells count="13">
    <mergeCell ref="A7:B7"/>
    <mergeCell ref="A38:B38"/>
    <mergeCell ref="A73:B73"/>
    <mergeCell ref="A103:B103"/>
    <mergeCell ref="A30:E30"/>
    <mergeCell ref="A61:E61"/>
    <mergeCell ref="A96:E96"/>
    <mergeCell ref="A134:B134"/>
    <mergeCell ref="A169:B169"/>
    <mergeCell ref="A157:E157"/>
    <mergeCell ref="A192:E192"/>
    <mergeCell ref="E8:F8"/>
    <mergeCell ref="A126:E126"/>
  </mergeCells>
  <pageMargins left="0.25" right="0.25" top="0.75" bottom="0.75" header="0.3" footer="0.3"/>
  <pageSetup paperSize="9" orientation="portrait" verticalDpi="0" r:id="rId1"/>
  <rowBreaks count="3" manualBreakCount="3">
    <brk id="31" max="16383" man="1"/>
    <brk id="96" max="16383" man="1"/>
    <brk id="15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H74"/>
  <sheetViews>
    <sheetView workbookViewId="0">
      <selection activeCell="F9" sqref="F9:F10"/>
    </sheetView>
  </sheetViews>
  <sheetFormatPr defaultRowHeight="15"/>
  <cols>
    <col min="1" max="1" width="7.140625" customWidth="1"/>
    <col min="2" max="2" width="16.28515625" customWidth="1"/>
    <col min="6" max="6" width="36.42578125" customWidth="1"/>
    <col min="7" max="7" width="13.42578125" customWidth="1"/>
  </cols>
  <sheetData>
    <row r="1" spans="1:8">
      <c r="A1" s="2"/>
      <c r="B1" s="165" t="s">
        <v>60</v>
      </c>
      <c r="C1" s="165"/>
      <c r="D1" s="165"/>
      <c r="E1" s="165"/>
      <c r="F1" s="165"/>
      <c r="G1" s="165"/>
      <c r="H1" s="2"/>
    </row>
    <row r="2" spans="1:8">
      <c r="A2" s="2"/>
      <c r="B2" s="165" t="s">
        <v>61</v>
      </c>
      <c r="C2" s="165"/>
      <c r="D2" s="165"/>
      <c r="E2" s="165"/>
      <c r="F2" s="165"/>
      <c r="G2" s="88"/>
      <c r="H2" s="2"/>
    </row>
    <row r="3" spans="1:8" ht="15.75" customHeight="1">
      <c r="A3" s="2"/>
      <c r="B3" s="163" t="s">
        <v>73</v>
      </c>
      <c r="C3" s="163"/>
      <c r="D3" s="163"/>
      <c r="E3" s="163"/>
      <c r="F3" s="163"/>
      <c r="G3" s="164"/>
      <c r="H3" s="164"/>
    </row>
    <row r="4" spans="1:8">
      <c r="A4" s="2"/>
      <c r="B4" s="163" t="s">
        <v>62</v>
      </c>
      <c r="C4" s="163"/>
      <c r="D4" s="163"/>
      <c r="E4" s="163"/>
      <c r="F4" s="163"/>
      <c r="G4" s="35"/>
      <c r="H4" s="2"/>
    </row>
    <row r="5" spans="1:8">
      <c r="A5" s="2"/>
      <c r="B5" s="2" t="s">
        <v>63</v>
      </c>
      <c r="C5" s="2"/>
      <c r="D5" s="2"/>
      <c r="E5" s="2"/>
      <c r="F5" s="2"/>
      <c r="G5" s="2"/>
      <c r="H5" s="2"/>
    </row>
    <row r="6" spans="1:8">
      <c r="A6" s="153" t="s">
        <v>64</v>
      </c>
      <c r="B6" s="156" t="s">
        <v>65</v>
      </c>
      <c r="C6" s="156" t="s">
        <v>66</v>
      </c>
      <c r="D6" s="159" t="s">
        <v>67</v>
      </c>
      <c r="E6" s="160"/>
      <c r="F6" s="156" t="s">
        <v>68</v>
      </c>
      <c r="G6" s="156" t="s">
        <v>69</v>
      </c>
      <c r="H6" s="156" t="s">
        <v>70</v>
      </c>
    </row>
    <row r="7" spans="1:8">
      <c r="A7" s="154"/>
      <c r="B7" s="157"/>
      <c r="C7" s="157"/>
      <c r="D7" s="161"/>
      <c r="E7" s="162"/>
      <c r="F7" s="157"/>
      <c r="G7" s="157"/>
      <c r="H7" s="157"/>
    </row>
    <row r="8" spans="1:8" ht="42.75">
      <c r="A8" s="155"/>
      <c r="B8" s="158"/>
      <c r="C8" s="158"/>
      <c r="D8" s="89" t="s">
        <v>71</v>
      </c>
      <c r="E8" s="89" t="s">
        <v>72</v>
      </c>
      <c r="F8" s="158"/>
      <c r="G8" s="158"/>
      <c r="H8" s="158"/>
    </row>
    <row r="9" spans="1:8" ht="43.5" customHeight="1">
      <c r="A9" s="152" t="s">
        <v>98</v>
      </c>
      <c r="B9" s="145" t="s">
        <v>84</v>
      </c>
      <c r="C9" s="145" t="s">
        <v>95</v>
      </c>
      <c r="D9" s="150">
        <v>12.16</v>
      </c>
      <c r="E9" s="97"/>
      <c r="F9" s="145" t="s">
        <v>102</v>
      </c>
      <c r="G9" s="98" t="s">
        <v>97</v>
      </c>
      <c r="H9" s="97">
        <v>60</v>
      </c>
    </row>
    <row r="10" spans="1:8" ht="260.25" customHeight="1">
      <c r="A10" s="149"/>
      <c r="B10" s="151"/>
      <c r="C10" s="146"/>
      <c r="D10" s="147"/>
      <c r="E10" s="97"/>
      <c r="F10" s="146"/>
      <c r="G10" s="98" t="s">
        <v>82</v>
      </c>
      <c r="H10" s="97">
        <v>75</v>
      </c>
    </row>
    <row r="11" spans="1:8">
      <c r="A11" s="99"/>
      <c r="B11" s="98"/>
      <c r="C11" s="97"/>
      <c r="D11" s="97"/>
      <c r="E11" s="97"/>
      <c r="F11" s="97"/>
      <c r="G11" s="97"/>
      <c r="H11" s="97"/>
    </row>
    <row r="12" spans="1:8" ht="30">
      <c r="A12" s="149" t="s">
        <v>99</v>
      </c>
      <c r="B12" s="146" t="s">
        <v>85</v>
      </c>
      <c r="C12" s="146" t="s">
        <v>95</v>
      </c>
      <c r="D12" s="147">
        <v>14.91</v>
      </c>
      <c r="E12" s="97"/>
      <c r="F12" s="145" t="s">
        <v>102</v>
      </c>
      <c r="G12" s="98" t="s">
        <v>97</v>
      </c>
      <c r="H12" s="97">
        <v>75</v>
      </c>
    </row>
    <row r="13" spans="1:8" ht="262.5" customHeight="1">
      <c r="A13" s="149"/>
      <c r="B13" s="146"/>
      <c r="C13" s="146"/>
      <c r="D13" s="148"/>
      <c r="E13" s="97"/>
      <c r="F13" s="146"/>
      <c r="G13" s="98" t="s">
        <v>82</v>
      </c>
      <c r="H13" s="97">
        <v>90</v>
      </c>
    </row>
    <row r="14" spans="1:8">
      <c r="A14" s="99"/>
      <c r="B14" s="98"/>
      <c r="C14" s="97"/>
      <c r="D14" s="97"/>
      <c r="E14" s="97"/>
      <c r="F14" s="97"/>
      <c r="G14" s="97"/>
      <c r="H14" s="97"/>
    </row>
    <row r="15" spans="1:8" ht="30" customHeight="1">
      <c r="A15" s="149" t="s">
        <v>100</v>
      </c>
      <c r="B15" s="146" t="s">
        <v>87</v>
      </c>
      <c r="C15" s="146" t="s">
        <v>96</v>
      </c>
      <c r="D15" s="147">
        <v>3.14</v>
      </c>
      <c r="E15" s="97"/>
      <c r="F15" s="146" t="s">
        <v>103</v>
      </c>
      <c r="G15" s="98" t="s">
        <v>97</v>
      </c>
      <c r="H15" s="97">
        <v>15</v>
      </c>
    </row>
    <row r="16" spans="1:8" ht="188.25" customHeight="1">
      <c r="A16" s="149"/>
      <c r="B16" s="146"/>
      <c r="C16" s="146"/>
      <c r="D16" s="148"/>
      <c r="E16" s="97"/>
      <c r="F16" s="146"/>
      <c r="G16" s="98" t="s">
        <v>82</v>
      </c>
      <c r="H16" s="97">
        <v>20</v>
      </c>
    </row>
    <row r="17" spans="1:8" ht="35.25" customHeight="1">
      <c r="A17" s="149" t="s">
        <v>101</v>
      </c>
      <c r="B17" s="146" t="s">
        <v>87</v>
      </c>
      <c r="C17" s="146" t="s">
        <v>96</v>
      </c>
      <c r="D17" s="146">
        <v>3.14</v>
      </c>
      <c r="E17" s="97"/>
      <c r="F17" s="146" t="s">
        <v>104</v>
      </c>
      <c r="G17" s="98" t="s">
        <v>97</v>
      </c>
      <c r="H17" s="97">
        <v>15</v>
      </c>
    </row>
    <row r="18" spans="1:8" ht="180" customHeight="1">
      <c r="A18" s="149"/>
      <c r="B18" s="146"/>
      <c r="C18" s="146"/>
      <c r="D18" s="146"/>
      <c r="E18" s="97"/>
      <c r="F18" s="146"/>
      <c r="G18" s="98" t="s">
        <v>82</v>
      </c>
      <c r="H18" s="97">
        <v>20</v>
      </c>
    </row>
    <row r="19" spans="1:8">
      <c r="A19" s="99"/>
      <c r="B19" s="97"/>
      <c r="C19" s="97"/>
      <c r="D19" s="97"/>
      <c r="E19" s="97"/>
      <c r="F19" s="97"/>
      <c r="G19" s="97"/>
      <c r="H19" s="97"/>
    </row>
    <row r="20" spans="1:8">
      <c r="B20" s="90"/>
      <c r="C20" s="90"/>
      <c r="D20" s="90"/>
      <c r="E20" s="90"/>
      <c r="F20" s="90"/>
      <c r="G20" s="90"/>
      <c r="H20" s="90"/>
    </row>
    <row r="21" spans="1:8">
      <c r="B21" s="90"/>
      <c r="C21" s="90"/>
      <c r="D21" s="90"/>
      <c r="E21" s="90"/>
      <c r="F21" s="90"/>
      <c r="G21" s="90"/>
      <c r="H21" s="90"/>
    </row>
    <row r="22" spans="1:8">
      <c r="B22" s="90"/>
      <c r="C22" s="90"/>
      <c r="D22" s="90"/>
      <c r="E22" s="90"/>
      <c r="F22" s="90"/>
      <c r="G22" s="90"/>
      <c r="H22" s="90"/>
    </row>
    <row r="23" spans="1:8">
      <c r="B23" s="90"/>
      <c r="C23" s="90"/>
      <c r="D23" s="90"/>
      <c r="E23" s="90"/>
      <c r="F23" s="90"/>
      <c r="G23" s="90"/>
      <c r="H23" s="90"/>
    </row>
    <row r="24" spans="1:8">
      <c r="B24" s="90"/>
      <c r="C24" s="90"/>
      <c r="D24" s="90"/>
      <c r="E24" s="90"/>
      <c r="F24" s="90"/>
      <c r="G24" s="90"/>
      <c r="H24" s="90"/>
    </row>
    <row r="25" spans="1:8">
      <c r="B25" s="90"/>
      <c r="C25" s="90"/>
      <c r="D25" s="90"/>
      <c r="E25" s="90"/>
      <c r="F25" s="90"/>
      <c r="G25" s="90"/>
      <c r="H25" s="90"/>
    </row>
    <row r="26" spans="1:8">
      <c r="B26" s="90"/>
      <c r="C26" s="90"/>
      <c r="D26" s="90"/>
      <c r="E26" s="90"/>
      <c r="F26" s="90"/>
      <c r="G26" s="90"/>
      <c r="H26" s="90"/>
    </row>
    <row r="27" spans="1:8">
      <c r="B27" s="90"/>
      <c r="C27" s="90"/>
      <c r="D27" s="90"/>
      <c r="E27" s="90"/>
      <c r="F27" s="90"/>
      <c r="G27" s="90"/>
      <c r="H27" s="90"/>
    </row>
    <row r="28" spans="1:8">
      <c r="B28" s="90"/>
      <c r="C28" s="90"/>
      <c r="D28" s="90"/>
      <c r="E28" s="90"/>
      <c r="F28" s="90"/>
      <c r="G28" s="90"/>
      <c r="H28" s="90"/>
    </row>
    <row r="29" spans="1:8">
      <c r="B29" s="90"/>
      <c r="C29" s="90"/>
      <c r="D29" s="90"/>
      <c r="E29" s="90"/>
      <c r="F29" s="90"/>
      <c r="G29" s="90"/>
      <c r="H29" s="90"/>
    </row>
    <row r="30" spans="1:8">
      <c r="B30" s="90"/>
      <c r="C30" s="90"/>
      <c r="D30" s="90"/>
      <c r="E30" s="90"/>
      <c r="F30" s="90"/>
      <c r="G30" s="90"/>
      <c r="H30" s="90"/>
    </row>
    <row r="31" spans="1:8">
      <c r="B31" s="90"/>
      <c r="C31" s="90"/>
      <c r="D31" s="90"/>
      <c r="E31" s="90"/>
      <c r="F31" s="90"/>
      <c r="G31" s="90"/>
      <c r="H31" s="90"/>
    </row>
    <row r="32" spans="1:8">
      <c r="B32" s="90"/>
      <c r="C32" s="90"/>
      <c r="D32" s="90"/>
      <c r="E32" s="90"/>
      <c r="F32" s="90"/>
      <c r="G32" s="90"/>
      <c r="H32" s="90"/>
    </row>
    <row r="33" spans="2:8">
      <c r="B33" s="90"/>
      <c r="C33" s="90"/>
      <c r="D33" s="90"/>
      <c r="E33" s="90"/>
      <c r="F33" s="90"/>
      <c r="G33" s="90"/>
      <c r="H33" s="90"/>
    </row>
    <row r="34" spans="2:8">
      <c r="B34" s="90"/>
      <c r="C34" s="90"/>
      <c r="D34" s="90"/>
      <c r="E34" s="90"/>
      <c r="F34" s="90"/>
      <c r="G34" s="90"/>
      <c r="H34" s="90"/>
    </row>
    <row r="35" spans="2:8">
      <c r="B35" s="90"/>
      <c r="C35" s="90"/>
      <c r="D35" s="90"/>
      <c r="E35" s="90"/>
      <c r="F35" s="90"/>
      <c r="G35" s="90"/>
      <c r="H35" s="90"/>
    </row>
    <row r="36" spans="2:8">
      <c r="B36" s="90"/>
      <c r="C36" s="90"/>
      <c r="D36" s="90"/>
      <c r="E36" s="90"/>
      <c r="F36" s="90"/>
      <c r="G36" s="90"/>
      <c r="H36" s="90"/>
    </row>
    <row r="37" spans="2:8">
      <c r="B37" s="90"/>
      <c r="C37" s="90"/>
      <c r="D37" s="90"/>
      <c r="E37" s="90"/>
      <c r="F37" s="90"/>
      <c r="G37" s="90"/>
      <c r="H37" s="90"/>
    </row>
    <row r="38" spans="2:8">
      <c r="B38" s="90"/>
      <c r="C38" s="90"/>
      <c r="D38" s="90"/>
      <c r="E38" s="90"/>
      <c r="F38" s="90"/>
      <c r="G38" s="90"/>
      <c r="H38" s="90"/>
    </row>
    <row r="39" spans="2:8">
      <c r="B39" s="90"/>
      <c r="C39" s="90"/>
      <c r="D39" s="90"/>
      <c r="E39" s="90"/>
      <c r="F39" s="90"/>
      <c r="G39" s="90"/>
      <c r="H39" s="90"/>
    </row>
    <row r="40" spans="2:8">
      <c r="B40" s="90"/>
      <c r="C40" s="90"/>
      <c r="D40" s="90"/>
      <c r="E40" s="90"/>
      <c r="F40" s="90"/>
      <c r="G40" s="90"/>
      <c r="H40" s="90"/>
    </row>
    <row r="41" spans="2:8">
      <c r="B41" s="90"/>
      <c r="C41" s="90"/>
      <c r="D41" s="90"/>
      <c r="E41" s="90"/>
      <c r="F41" s="90"/>
      <c r="G41" s="90"/>
      <c r="H41" s="90"/>
    </row>
    <row r="42" spans="2:8">
      <c r="B42" s="90"/>
      <c r="C42" s="90"/>
      <c r="D42" s="90"/>
      <c r="E42" s="90"/>
      <c r="F42" s="90"/>
      <c r="G42" s="90"/>
      <c r="H42" s="90"/>
    </row>
    <row r="43" spans="2:8">
      <c r="B43" s="90"/>
      <c r="C43" s="90"/>
      <c r="D43" s="90"/>
      <c r="E43" s="90"/>
      <c r="F43" s="90"/>
      <c r="G43" s="90"/>
      <c r="H43" s="90"/>
    </row>
    <row r="44" spans="2:8">
      <c r="B44" s="90"/>
      <c r="C44" s="90"/>
      <c r="D44" s="90"/>
      <c r="E44" s="90"/>
      <c r="F44" s="90"/>
      <c r="G44" s="90"/>
      <c r="H44" s="90"/>
    </row>
    <row r="45" spans="2:8">
      <c r="B45" s="90"/>
      <c r="C45" s="90"/>
      <c r="D45" s="90"/>
      <c r="E45" s="90"/>
      <c r="F45" s="90"/>
      <c r="G45" s="90"/>
      <c r="H45" s="90"/>
    </row>
    <row r="46" spans="2:8">
      <c r="B46" s="90"/>
      <c r="C46" s="90"/>
      <c r="D46" s="90"/>
      <c r="E46" s="90"/>
      <c r="F46" s="90"/>
      <c r="G46" s="90"/>
      <c r="H46" s="90"/>
    </row>
    <row r="47" spans="2:8">
      <c r="B47" s="90"/>
      <c r="C47" s="90"/>
      <c r="D47" s="90"/>
      <c r="E47" s="90"/>
      <c r="F47" s="90"/>
      <c r="G47" s="90"/>
      <c r="H47" s="90"/>
    </row>
    <row r="48" spans="2:8">
      <c r="B48" s="90"/>
      <c r="C48" s="90"/>
      <c r="D48" s="90"/>
      <c r="E48" s="90"/>
      <c r="F48" s="90"/>
      <c r="G48" s="90"/>
      <c r="H48" s="90"/>
    </row>
    <row r="49" spans="2:8">
      <c r="B49" s="90"/>
      <c r="C49" s="90"/>
      <c r="D49" s="90"/>
      <c r="E49" s="90"/>
      <c r="F49" s="90"/>
      <c r="G49" s="90"/>
      <c r="H49" s="90"/>
    </row>
    <row r="50" spans="2:8">
      <c r="B50" s="90"/>
      <c r="C50" s="90"/>
      <c r="D50" s="90"/>
      <c r="E50" s="90"/>
      <c r="F50" s="90"/>
      <c r="G50" s="90"/>
      <c r="H50" s="90"/>
    </row>
    <row r="51" spans="2:8">
      <c r="B51" s="90"/>
      <c r="C51" s="90"/>
      <c r="D51" s="90"/>
      <c r="E51" s="90"/>
      <c r="F51" s="90"/>
      <c r="G51" s="90"/>
      <c r="H51" s="90"/>
    </row>
    <row r="52" spans="2:8">
      <c r="B52" s="90"/>
      <c r="C52" s="90"/>
      <c r="D52" s="90"/>
      <c r="E52" s="90"/>
      <c r="F52" s="90"/>
      <c r="G52" s="90"/>
      <c r="H52" s="90"/>
    </row>
    <row r="53" spans="2:8">
      <c r="B53" s="90"/>
      <c r="C53" s="90"/>
      <c r="D53" s="90"/>
      <c r="E53" s="90"/>
      <c r="F53" s="90"/>
      <c r="G53" s="90"/>
      <c r="H53" s="90"/>
    </row>
    <row r="54" spans="2:8">
      <c r="B54" s="90"/>
      <c r="C54" s="90"/>
      <c r="D54" s="90"/>
      <c r="E54" s="90"/>
      <c r="F54" s="90"/>
      <c r="G54" s="90"/>
      <c r="H54" s="90"/>
    </row>
    <row r="55" spans="2:8">
      <c r="B55" s="90"/>
      <c r="C55" s="90"/>
      <c r="D55" s="90"/>
      <c r="E55" s="90"/>
      <c r="F55" s="90"/>
      <c r="G55" s="90"/>
      <c r="H55" s="90"/>
    </row>
    <row r="56" spans="2:8">
      <c r="B56" s="90"/>
      <c r="C56" s="90"/>
      <c r="D56" s="90"/>
      <c r="E56" s="90"/>
      <c r="F56" s="90"/>
      <c r="G56" s="90"/>
      <c r="H56" s="90"/>
    </row>
    <row r="57" spans="2:8">
      <c r="B57" s="90"/>
      <c r="C57" s="90"/>
      <c r="D57" s="90"/>
      <c r="E57" s="90"/>
      <c r="F57" s="90"/>
      <c r="G57" s="90"/>
      <c r="H57" s="90"/>
    </row>
    <row r="58" spans="2:8">
      <c r="B58" s="90"/>
      <c r="C58" s="90"/>
      <c r="D58" s="90"/>
      <c r="E58" s="90"/>
      <c r="F58" s="90"/>
      <c r="G58" s="90"/>
      <c r="H58" s="90"/>
    </row>
    <row r="59" spans="2:8">
      <c r="B59" s="90"/>
      <c r="C59" s="90"/>
      <c r="D59" s="90"/>
      <c r="E59" s="90"/>
      <c r="F59" s="90"/>
      <c r="G59" s="90"/>
      <c r="H59" s="90"/>
    </row>
    <row r="60" spans="2:8">
      <c r="B60" s="90"/>
      <c r="C60" s="90"/>
      <c r="D60" s="90"/>
      <c r="E60" s="90"/>
      <c r="F60" s="90"/>
      <c r="G60" s="90"/>
      <c r="H60" s="90"/>
    </row>
    <row r="61" spans="2:8">
      <c r="B61" s="90"/>
      <c r="C61" s="90"/>
      <c r="D61" s="90"/>
      <c r="E61" s="90"/>
      <c r="F61" s="90"/>
      <c r="G61" s="90"/>
      <c r="H61" s="90"/>
    </row>
    <row r="62" spans="2:8">
      <c r="B62" s="90"/>
      <c r="C62" s="90"/>
      <c r="D62" s="90"/>
      <c r="E62" s="90"/>
      <c r="F62" s="90"/>
      <c r="G62" s="90"/>
      <c r="H62" s="90"/>
    </row>
    <row r="63" spans="2:8">
      <c r="B63" s="90"/>
      <c r="C63" s="90"/>
      <c r="D63" s="90"/>
      <c r="E63" s="90"/>
      <c r="F63" s="90"/>
      <c r="G63" s="90"/>
      <c r="H63" s="90"/>
    </row>
    <row r="64" spans="2:8">
      <c r="B64" s="90"/>
      <c r="C64" s="90"/>
      <c r="D64" s="90"/>
      <c r="E64" s="90"/>
      <c r="F64" s="90"/>
      <c r="G64" s="90"/>
      <c r="H64" s="90"/>
    </row>
    <row r="65" spans="2:8">
      <c r="B65" s="90"/>
      <c r="C65" s="90"/>
      <c r="D65" s="90"/>
      <c r="E65" s="90"/>
      <c r="F65" s="90"/>
      <c r="G65" s="90"/>
      <c r="H65" s="90"/>
    </row>
    <row r="66" spans="2:8">
      <c r="B66" s="90"/>
      <c r="C66" s="90"/>
      <c r="D66" s="90"/>
      <c r="E66" s="90"/>
      <c r="F66" s="90"/>
      <c r="G66" s="90"/>
      <c r="H66" s="90"/>
    </row>
    <row r="67" spans="2:8">
      <c r="B67" s="90"/>
      <c r="C67" s="90"/>
      <c r="D67" s="90"/>
      <c r="E67" s="90"/>
      <c r="F67" s="90"/>
      <c r="G67" s="90"/>
      <c r="H67" s="90"/>
    </row>
    <row r="68" spans="2:8">
      <c r="B68" s="90"/>
      <c r="C68" s="90"/>
      <c r="D68" s="90"/>
      <c r="E68" s="90"/>
      <c r="F68" s="90"/>
      <c r="G68" s="90"/>
      <c r="H68" s="90"/>
    </row>
    <row r="69" spans="2:8">
      <c r="B69" s="90"/>
      <c r="C69" s="90"/>
      <c r="D69" s="90"/>
      <c r="E69" s="90"/>
      <c r="F69" s="90"/>
      <c r="G69" s="90"/>
      <c r="H69" s="90"/>
    </row>
    <row r="70" spans="2:8">
      <c r="B70" s="90"/>
      <c r="C70" s="90"/>
      <c r="D70" s="90"/>
      <c r="E70" s="90"/>
      <c r="F70" s="90"/>
      <c r="G70" s="90"/>
      <c r="H70" s="90"/>
    </row>
    <row r="71" spans="2:8">
      <c r="B71" s="90"/>
      <c r="C71" s="90"/>
      <c r="D71" s="90"/>
      <c r="E71" s="90"/>
      <c r="F71" s="90"/>
      <c r="G71" s="90"/>
      <c r="H71" s="90"/>
    </row>
    <row r="72" spans="2:8">
      <c r="B72" s="90"/>
      <c r="C72" s="90"/>
      <c r="D72" s="90"/>
      <c r="E72" s="90"/>
      <c r="F72" s="90"/>
      <c r="G72" s="90"/>
      <c r="H72" s="90"/>
    </row>
    <row r="73" spans="2:8">
      <c r="B73" s="90"/>
      <c r="C73" s="90"/>
      <c r="D73" s="90"/>
      <c r="E73" s="90"/>
      <c r="F73" s="90"/>
      <c r="G73" s="90"/>
      <c r="H73" s="90"/>
    </row>
    <row r="74" spans="2:8">
      <c r="B74" s="90"/>
      <c r="C74" s="90"/>
      <c r="D74" s="90"/>
      <c r="E74" s="90"/>
      <c r="F74" s="90"/>
      <c r="G74" s="90"/>
      <c r="H74" s="90"/>
    </row>
  </sheetData>
  <mergeCells count="31">
    <mergeCell ref="F17:F18"/>
    <mergeCell ref="B17:B18"/>
    <mergeCell ref="A17:A18"/>
    <mergeCell ref="D17:D18"/>
    <mergeCell ref="C15:C16"/>
    <mergeCell ref="C17:C18"/>
    <mergeCell ref="F15:F16"/>
    <mergeCell ref="D15:D16"/>
    <mergeCell ref="B15:B16"/>
    <mergeCell ref="A15:A16"/>
    <mergeCell ref="H6:H8"/>
    <mergeCell ref="B3:H3"/>
    <mergeCell ref="B1:G1"/>
    <mergeCell ref="B2:F2"/>
    <mergeCell ref="B4:F4"/>
    <mergeCell ref="G6:G8"/>
    <mergeCell ref="A6:A8"/>
    <mergeCell ref="B6:B8"/>
    <mergeCell ref="C6:C8"/>
    <mergeCell ref="D6:E7"/>
    <mergeCell ref="F6:F8"/>
    <mergeCell ref="F9:F10"/>
    <mergeCell ref="D9:D10"/>
    <mergeCell ref="C9:C10"/>
    <mergeCell ref="B9:B10"/>
    <mergeCell ref="A9:A10"/>
    <mergeCell ref="F12:F13"/>
    <mergeCell ref="D12:D13"/>
    <mergeCell ref="C12:C13"/>
    <mergeCell ref="B12:B13"/>
    <mergeCell ref="A12:A1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1"/>
  <sheetViews>
    <sheetView view="pageBreakPreview" zoomScaleNormal="77" zoomScaleSheetLayoutView="100" workbookViewId="0">
      <selection activeCell="L14" sqref="L14"/>
    </sheetView>
  </sheetViews>
  <sheetFormatPr defaultRowHeight="15"/>
  <cols>
    <col min="1" max="1" width="2" customWidth="1"/>
    <col min="2" max="2" width="5.28515625" customWidth="1"/>
    <col min="3" max="3" width="23.7109375" customWidth="1"/>
    <col min="5" max="5" width="7.42578125" customWidth="1"/>
    <col min="6" max="6" width="7.5703125" customWidth="1"/>
    <col min="8" max="8" width="7.7109375" customWidth="1"/>
    <col min="9" max="9" width="7" customWidth="1"/>
    <col min="11" max="11" width="6.85546875" customWidth="1"/>
    <col min="14" max="14" width="9.5703125" bestFit="1" customWidth="1"/>
  </cols>
  <sheetData>
    <row r="1" spans="1:14" ht="19.5">
      <c r="B1" s="169" t="s">
        <v>74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2"/>
    </row>
    <row r="2" spans="1:14" ht="17.25" customHeight="1">
      <c r="B2" s="169" t="s">
        <v>121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2"/>
    </row>
    <row r="3" spans="1:14" ht="19.5">
      <c r="B3" s="170" t="s">
        <v>54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2"/>
    </row>
    <row r="4" spans="1:14">
      <c r="B4" s="171" t="s">
        <v>75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2"/>
    </row>
    <row r="5" spans="1:14">
      <c r="M5" s="2"/>
    </row>
    <row r="6" spans="1:14">
      <c r="B6" s="172" t="s">
        <v>76</v>
      </c>
      <c r="C6" s="167" t="s">
        <v>65</v>
      </c>
      <c r="D6" s="167" t="s">
        <v>77</v>
      </c>
      <c r="E6" s="91"/>
      <c r="F6" s="167"/>
      <c r="G6" s="167"/>
      <c r="H6" s="167"/>
      <c r="I6" s="167"/>
      <c r="J6" s="167"/>
      <c r="K6" s="167"/>
      <c r="L6" s="167"/>
      <c r="M6" s="5"/>
    </row>
    <row r="7" spans="1:14" ht="162" customHeight="1">
      <c r="B7" s="172"/>
      <c r="C7" s="167"/>
      <c r="D7" s="167"/>
      <c r="E7" s="173" t="s">
        <v>116</v>
      </c>
      <c r="F7" s="174"/>
      <c r="G7" s="175" t="s">
        <v>94</v>
      </c>
      <c r="H7" s="176"/>
      <c r="I7" s="177" t="s">
        <v>78</v>
      </c>
      <c r="J7" s="173" t="s">
        <v>79</v>
      </c>
      <c r="K7" s="174"/>
      <c r="L7" s="177" t="s">
        <v>78</v>
      </c>
      <c r="M7" s="166" t="s">
        <v>118</v>
      </c>
      <c r="N7" s="167" t="s">
        <v>119</v>
      </c>
    </row>
    <row r="8" spans="1:14" ht="40.5" customHeight="1">
      <c r="B8" s="92"/>
      <c r="C8" s="91"/>
      <c r="D8" s="91"/>
      <c r="E8" s="91" t="s">
        <v>80</v>
      </c>
      <c r="F8" s="91" t="s">
        <v>81</v>
      </c>
      <c r="G8" s="91" t="s">
        <v>80</v>
      </c>
      <c r="H8" s="91" t="s">
        <v>81</v>
      </c>
      <c r="I8" s="178"/>
      <c r="J8" s="91" t="s">
        <v>80</v>
      </c>
      <c r="K8" s="91" t="s">
        <v>81</v>
      </c>
      <c r="L8" s="178"/>
      <c r="M8" s="166"/>
      <c r="N8" s="167"/>
    </row>
    <row r="9" spans="1:14" ht="56.25" customHeight="1">
      <c r="B9" s="93"/>
      <c r="C9" s="94" t="s">
        <v>84</v>
      </c>
      <c r="D9" s="94" t="s">
        <v>95</v>
      </c>
      <c r="E9" s="5"/>
      <c r="F9" s="5"/>
      <c r="G9" s="69"/>
      <c r="H9" s="5"/>
      <c r="I9" s="95" t="e">
        <f>E9/G9*100</f>
        <v>#DIV/0!</v>
      </c>
      <c r="J9" s="5">
        <v>13.41</v>
      </c>
      <c r="K9" s="5"/>
      <c r="L9" s="95" t="e">
        <f>J9/G9*100</f>
        <v>#DIV/0!</v>
      </c>
      <c r="M9" s="5">
        <v>12.77</v>
      </c>
      <c r="N9" s="68">
        <f>J9/M9*100</f>
        <v>105.01174628034455</v>
      </c>
    </row>
    <row r="10" spans="1:14" ht="30">
      <c r="B10" s="5"/>
      <c r="C10" s="94" t="s">
        <v>85</v>
      </c>
      <c r="D10" s="94" t="s">
        <v>95</v>
      </c>
      <c r="E10" s="5"/>
      <c r="F10" s="5"/>
      <c r="G10" s="5"/>
      <c r="H10" s="5"/>
      <c r="I10" s="95" t="e">
        <f>E10/G10*100</f>
        <v>#DIV/0!</v>
      </c>
      <c r="J10" s="5">
        <v>16.440000000000001</v>
      </c>
      <c r="K10" s="5"/>
      <c r="L10" s="95" t="e">
        <f>J10/G10*100</f>
        <v>#DIV/0!</v>
      </c>
      <c r="M10" s="5">
        <v>15.66</v>
      </c>
      <c r="N10" s="68">
        <f t="shared" ref="N10:N12" si="0">J10/M10*100</f>
        <v>104.98084291187739</v>
      </c>
    </row>
    <row r="11" spans="1:14" ht="60">
      <c r="A11" s="2"/>
      <c r="B11" s="5"/>
      <c r="C11" s="94" t="s">
        <v>87</v>
      </c>
      <c r="D11" s="94" t="s">
        <v>96</v>
      </c>
      <c r="E11" s="5"/>
      <c r="F11" s="5"/>
      <c r="G11" s="5"/>
      <c r="H11" s="5"/>
      <c r="I11" s="95" t="e">
        <f>E11/G11*100</f>
        <v>#DIV/0!</v>
      </c>
      <c r="J11" s="69">
        <v>3.47</v>
      </c>
      <c r="K11" s="5"/>
      <c r="L11" s="95" t="e">
        <f>J11/G11*100</f>
        <v>#DIV/0!</v>
      </c>
      <c r="M11" s="69">
        <v>3.3</v>
      </c>
      <c r="N11" s="68">
        <f t="shared" si="0"/>
        <v>105.15151515151517</v>
      </c>
    </row>
    <row r="12" spans="1:14" ht="45">
      <c r="A12" s="2"/>
      <c r="B12" s="5"/>
      <c r="C12" s="94" t="s">
        <v>88</v>
      </c>
      <c r="D12" s="94" t="s">
        <v>96</v>
      </c>
      <c r="E12" s="5"/>
      <c r="F12" s="5"/>
      <c r="G12" s="5"/>
      <c r="H12" s="5"/>
      <c r="I12" s="95" t="e">
        <f>E12/G12*100</f>
        <v>#DIV/0!</v>
      </c>
      <c r="J12" s="69">
        <v>3.47</v>
      </c>
      <c r="K12" s="5"/>
      <c r="L12" s="95" t="e">
        <f>J12/G12*100</f>
        <v>#DIV/0!</v>
      </c>
      <c r="M12" s="69">
        <v>3.3</v>
      </c>
      <c r="N12" s="68">
        <f t="shared" si="0"/>
        <v>105.15151515151517</v>
      </c>
    </row>
    <row r="13" spans="1:1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4">
      <c r="A14" s="2"/>
      <c r="B14" s="2"/>
      <c r="C14" s="2"/>
      <c r="D14" s="168" t="s">
        <v>117</v>
      </c>
      <c r="E14" s="168"/>
      <c r="F14" s="168"/>
      <c r="G14" s="168"/>
      <c r="H14" s="168"/>
      <c r="I14" s="168"/>
      <c r="J14" s="168"/>
      <c r="K14" s="168"/>
      <c r="L14" s="2"/>
      <c r="M14" s="2"/>
    </row>
    <row r="15" spans="1:1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</sheetData>
  <mergeCells count="16">
    <mergeCell ref="M7:M8"/>
    <mergeCell ref="N7:N8"/>
    <mergeCell ref="D14:K14"/>
    <mergeCell ref="B1:L1"/>
    <mergeCell ref="B2:L2"/>
    <mergeCell ref="B3:L3"/>
    <mergeCell ref="B4:L4"/>
    <mergeCell ref="B6:B7"/>
    <mergeCell ref="C6:C7"/>
    <mergeCell ref="D6:D7"/>
    <mergeCell ref="F6:L6"/>
    <mergeCell ref="E7:F7"/>
    <mergeCell ref="G7:H7"/>
    <mergeCell ref="I7:I8"/>
    <mergeCell ref="J7:K7"/>
    <mergeCell ref="L7:L8"/>
  </mergeCells>
  <pageMargins left="0.25" right="0.25" top="0.75" bottom="0.75" header="0.3" footer="0.3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BreakPreview" topLeftCell="A19" zoomScale="90" zoomScaleSheetLayoutView="90" workbookViewId="0">
      <selection activeCell="C25" sqref="C25:E25"/>
    </sheetView>
  </sheetViews>
  <sheetFormatPr defaultRowHeight="15"/>
  <cols>
    <col min="1" max="1" width="30.85546875" customWidth="1"/>
    <col min="2" max="2" width="14.7109375" customWidth="1"/>
    <col min="3" max="3" width="8.85546875" customWidth="1"/>
    <col min="5" max="5" width="15.140625" customWidth="1"/>
  </cols>
  <sheetData>
    <row r="1" spans="1:5">
      <c r="C1" s="179" t="s">
        <v>124</v>
      </c>
      <c r="D1" s="179"/>
      <c r="E1" s="179"/>
    </row>
    <row r="2" spans="1:5">
      <c r="C2" s="179" t="s">
        <v>125</v>
      </c>
      <c r="D2" s="179"/>
      <c r="E2" s="179"/>
    </row>
    <row r="3" spans="1:5">
      <c r="C3" s="181" t="s">
        <v>126</v>
      </c>
      <c r="D3" s="181"/>
      <c r="E3" s="181"/>
    </row>
    <row r="4" spans="1:5">
      <c r="C4" s="182" t="s">
        <v>131</v>
      </c>
      <c r="D4" s="164"/>
      <c r="E4" s="164"/>
    </row>
    <row r="5" spans="1:5">
      <c r="C5" s="101"/>
      <c r="D5" s="101"/>
      <c r="E5" s="101"/>
    </row>
    <row r="6" spans="1:5">
      <c r="C6" s="101"/>
      <c r="D6" s="101"/>
      <c r="E6" s="101"/>
    </row>
    <row r="7" spans="1:5" ht="18.75">
      <c r="A7" s="183" t="s">
        <v>129</v>
      </c>
      <c r="B7" s="183"/>
      <c r="C7" s="183"/>
      <c r="D7" s="183"/>
      <c r="E7" s="183"/>
    </row>
    <row r="8" spans="1:5" ht="18.75">
      <c r="A8" s="108" t="s">
        <v>122</v>
      </c>
    </row>
    <row r="9" spans="1:5" ht="59.25" customHeight="1">
      <c r="A9" s="110" t="s">
        <v>65</v>
      </c>
      <c r="B9" s="109" t="s">
        <v>77</v>
      </c>
      <c r="C9" s="110" t="s">
        <v>123</v>
      </c>
      <c r="D9" s="109"/>
      <c r="E9" s="109"/>
    </row>
    <row r="10" spans="1:5">
      <c r="A10" s="102">
        <v>2</v>
      </c>
      <c r="B10" s="102">
        <v>3</v>
      </c>
      <c r="C10" s="102">
        <v>4</v>
      </c>
      <c r="D10" s="102">
        <v>5</v>
      </c>
      <c r="E10" s="65"/>
    </row>
    <row r="11" spans="1:5">
      <c r="A11" s="94" t="s">
        <v>84</v>
      </c>
      <c r="B11" s="94" t="s">
        <v>95</v>
      </c>
      <c r="C11" s="103">
        <v>13.41</v>
      </c>
      <c r="D11" s="65"/>
      <c r="E11" s="65"/>
    </row>
    <row r="12" spans="1:5" ht="15.75" customHeight="1">
      <c r="A12" s="94" t="s">
        <v>85</v>
      </c>
      <c r="B12" s="94" t="s">
        <v>95</v>
      </c>
      <c r="C12" s="103">
        <v>16.440000000000001</v>
      </c>
      <c r="D12" s="65"/>
      <c r="E12" s="65"/>
    </row>
    <row r="13" spans="1:5" ht="50.25" customHeight="1">
      <c r="A13" s="94" t="s">
        <v>87</v>
      </c>
      <c r="B13" s="94" t="s">
        <v>96</v>
      </c>
      <c r="C13" s="105">
        <v>3.47</v>
      </c>
      <c r="D13" s="104"/>
      <c r="E13" s="65"/>
    </row>
    <row r="14" spans="1:5" ht="30.75" customHeight="1">
      <c r="A14" s="94" t="s">
        <v>88</v>
      </c>
      <c r="B14" s="94" t="s">
        <v>96</v>
      </c>
      <c r="C14" s="105">
        <v>3.47</v>
      </c>
      <c r="D14" s="104"/>
      <c r="E14" s="65"/>
    </row>
    <row r="15" spans="1:5">
      <c r="A15" s="106"/>
      <c r="B15" s="106"/>
      <c r="C15" s="106"/>
      <c r="D15" s="106"/>
      <c r="E15" s="107"/>
    </row>
    <row r="16" spans="1:5" ht="31.5" customHeight="1">
      <c r="A16" s="180" t="s">
        <v>120</v>
      </c>
      <c r="B16" s="180"/>
      <c r="C16" s="180"/>
      <c r="D16" s="180"/>
      <c r="E16" s="180"/>
    </row>
    <row r="17" spans="1:5">
      <c r="A17" s="1"/>
      <c r="B17" s="1"/>
      <c r="C17" s="1"/>
      <c r="D17" s="1"/>
      <c r="E17" s="1"/>
    </row>
    <row r="18" spans="1:5">
      <c r="A18" t="s">
        <v>127</v>
      </c>
      <c r="B18" s="1"/>
      <c r="C18" s="1"/>
      <c r="D18" s="1"/>
      <c r="E18" s="1"/>
    </row>
    <row r="22" spans="1:5">
      <c r="C22" s="179" t="s">
        <v>124</v>
      </c>
      <c r="D22" s="179"/>
      <c r="E22" s="179"/>
    </row>
    <row r="23" spans="1:5">
      <c r="C23" s="179" t="s">
        <v>125</v>
      </c>
      <c r="D23" s="179"/>
      <c r="E23" s="179"/>
    </row>
    <row r="24" spans="1:5">
      <c r="C24" s="181" t="s">
        <v>126</v>
      </c>
      <c r="D24" s="181"/>
      <c r="E24" s="181"/>
    </row>
    <row r="25" spans="1:5">
      <c r="C25" s="182" t="s">
        <v>131</v>
      </c>
      <c r="D25" s="164"/>
      <c r="E25" s="164"/>
    </row>
    <row r="26" spans="1:5">
      <c r="C26" s="101"/>
      <c r="D26" s="101"/>
      <c r="E26" s="101"/>
    </row>
    <row r="27" spans="1:5">
      <c r="C27" s="101"/>
      <c r="D27" s="101"/>
      <c r="E27" s="101"/>
    </row>
    <row r="28" spans="1:5" ht="18.75" customHeight="1">
      <c r="A28" s="184" t="s">
        <v>129</v>
      </c>
      <c r="B28" s="184"/>
      <c r="C28" s="184"/>
      <c r="D28" s="184"/>
      <c r="E28" s="184"/>
    </row>
    <row r="29" spans="1:5" ht="18.75">
      <c r="A29" s="108" t="s">
        <v>128</v>
      </c>
    </row>
    <row r="30" spans="1:5" ht="60">
      <c r="A30" s="110" t="s">
        <v>65</v>
      </c>
      <c r="B30" s="109" t="s">
        <v>77</v>
      </c>
      <c r="C30" s="110" t="s">
        <v>123</v>
      </c>
      <c r="D30" s="109"/>
      <c r="E30" s="109"/>
    </row>
    <row r="31" spans="1:5">
      <c r="A31" s="102">
        <v>2</v>
      </c>
      <c r="B31" s="102">
        <v>3</v>
      </c>
      <c r="C31" s="102">
        <v>4</v>
      </c>
      <c r="D31" s="102">
        <v>5</v>
      </c>
      <c r="E31" s="65"/>
    </row>
    <row r="32" spans="1:5">
      <c r="A32" s="94" t="s">
        <v>84</v>
      </c>
      <c r="B32" s="94" t="s">
        <v>95</v>
      </c>
      <c r="C32" s="103">
        <v>26.54</v>
      </c>
      <c r="D32" s="65"/>
      <c r="E32" s="65"/>
    </row>
    <row r="33" spans="1:5">
      <c r="A33" s="94" t="s">
        <v>85</v>
      </c>
      <c r="B33" s="94" t="s">
        <v>95</v>
      </c>
      <c r="C33" s="103">
        <v>35.82</v>
      </c>
      <c r="D33" s="65"/>
      <c r="E33" s="65"/>
    </row>
    <row r="34" spans="1:5" ht="45">
      <c r="A34" s="94" t="s">
        <v>87</v>
      </c>
      <c r="B34" s="94" t="s">
        <v>96</v>
      </c>
      <c r="C34" s="105">
        <v>7.52</v>
      </c>
      <c r="D34" s="104"/>
      <c r="E34" s="65"/>
    </row>
    <row r="35" spans="1:5" ht="30">
      <c r="A35" s="94" t="s">
        <v>88</v>
      </c>
      <c r="B35" s="94" t="s">
        <v>96</v>
      </c>
      <c r="C35" s="105">
        <v>7.52</v>
      </c>
      <c r="D35" s="104"/>
      <c r="E35" s="65"/>
    </row>
    <row r="36" spans="1:5">
      <c r="A36" s="106"/>
      <c r="B36" s="106"/>
      <c r="C36" s="106"/>
      <c r="D36" s="106"/>
      <c r="E36" s="107"/>
    </row>
    <row r="37" spans="1:5">
      <c r="A37" s="180" t="s">
        <v>120</v>
      </c>
      <c r="B37" s="180"/>
      <c r="C37" s="180"/>
      <c r="D37" s="180"/>
      <c r="E37" s="180"/>
    </row>
    <row r="38" spans="1:5">
      <c r="A38" s="1"/>
      <c r="B38" s="1"/>
      <c r="C38" s="1"/>
      <c r="D38" s="1"/>
      <c r="E38" s="1"/>
    </row>
    <row r="39" spans="1:5">
      <c r="A39" t="s">
        <v>127</v>
      </c>
      <c r="B39" s="1"/>
      <c r="C39" s="1"/>
      <c r="D39" s="1"/>
      <c r="E39" s="1"/>
    </row>
  </sheetData>
  <mergeCells count="12">
    <mergeCell ref="C2:E2"/>
    <mergeCell ref="C1:E1"/>
    <mergeCell ref="A37:E37"/>
    <mergeCell ref="C3:E3"/>
    <mergeCell ref="C4:E4"/>
    <mergeCell ref="A7:E7"/>
    <mergeCell ref="A16:E16"/>
    <mergeCell ref="C22:E22"/>
    <mergeCell ref="C23:E23"/>
    <mergeCell ref="C24:E24"/>
    <mergeCell ref="C25:E25"/>
    <mergeCell ref="A28:E28"/>
  </mergeCells>
  <pageMargins left="0.7" right="0.7" top="0.75" bottom="0.75" header="0.3" footer="0.3"/>
  <pageSetup paperSize="9" orientation="portrait" verticalDpi="0" r:id="rId1"/>
  <rowBreaks count="1" manualBreakCount="1">
    <brk id="2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за 1 мин</vt:lpstr>
      <vt:lpstr>зплата</vt:lpstr>
      <vt:lpstr>калькул.</vt:lpstr>
      <vt:lpstr>информация </vt:lpstr>
      <vt:lpstr>сравнительная таблица</vt:lpstr>
      <vt:lpstr>прейскурант1</vt:lpstr>
      <vt:lpstr>Лист2</vt:lpstr>
      <vt:lpstr>'за 1 мин'!Область_печати</vt:lpstr>
      <vt:lpstr>зплата!Область_печати</vt:lpstr>
      <vt:lpstr>'сравнительная таблица'!Область_печати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2022-01-27T08:24:13Z</dcterms:modified>
</cp:coreProperties>
</file>