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4295" windowHeight="6915" activeTab="4"/>
  </bookViews>
  <sheets>
    <sheet name="кальк" sheetId="1" r:id="rId1"/>
    <sheet name="за 1 мин" sheetId="2" r:id="rId2"/>
    <sheet name="з.пл." sheetId="3" r:id="rId3"/>
    <sheet name="сравнительная" sheetId="4" r:id="rId4"/>
    <sheet name="прейск" sheetId="5" r:id="rId5"/>
    <sheet name="Утверждаю" sheetId="6" r:id="rId6"/>
    <sheet name="Информация" sheetId="7" r:id="rId7"/>
  </sheets>
  <definedNames>
    <definedName name="_xlnm.Print_Area" localSheetId="2">з.пл.!$A$1:$H$11</definedName>
    <definedName name="_xlnm.Print_Area" localSheetId="1">'за 1 мин'!$A$1:$G$31</definedName>
    <definedName name="_xlnm.Print_Area" localSheetId="0">кальк!$A$1:$C$46</definedName>
    <definedName name="_xlnm.Print_Area" localSheetId="4">прейск!$A$1:$H$24</definedName>
    <definedName name="_xlnm.Print_Area" localSheetId="5">Утверждаю!$A$1:$G$18</definedName>
  </definedNames>
  <calcPr calcId="124519"/>
</workbook>
</file>

<file path=xl/calcChain.xml><?xml version="1.0" encoding="utf-8"?>
<calcChain xmlns="http://schemas.openxmlformats.org/spreadsheetml/2006/main">
  <c r="N11" i="4"/>
  <c r="I11"/>
  <c r="P11"/>
  <c r="O11"/>
  <c r="K11"/>
  <c r="J11"/>
  <c r="H7" i="3" l="1"/>
  <c r="G7"/>
  <c r="F28" i="2"/>
  <c r="F10"/>
  <c r="G10" s="1"/>
  <c r="F9"/>
  <c r="G9" s="1"/>
  <c r="G8"/>
  <c r="F8"/>
  <c r="B17" i="1" l="1"/>
  <c r="B16"/>
  <c r="B15"/>
  <c r="B18"/>
  <c r="B14" l="1"/>
  <c r="B21" s="1"/>
  <c r="B23" l="1"/>
  <c r="B24" s="1"/>
  <c r="B26" s="1"/>
  <c r="B28" l="1"/>
  <c r="B29" s="1"/>
</calcChain>
</file>

<file path=xl/sharedStrings.xml><?xml version="1.0" encoding="utf-8"?>
<sst xmlns="http://schemas.openxmlformats.org/spreadsheetml/2006/main" count="263" uniqueCount="174">
  <si>
    <t>1.Основная заработная плата</t>
  </si>
  <si>
    <t xml:space="preserve">2.Дополнительная заработная плата </t>
  </si>
  <si>
    <t>3.Начисление на оплату труда</t>
  </si>
  <si>
    <t>3.1 Отчисление  в Фонд социальнойзащиты населения 34%</t>
  </si>
  <si>
    <t>5.Амортизация мед.оборудования</t>
  </si>
  <si>
    <t>6.Прочие рассходы</t>
  </si>
  <si>
    <t>7.Себестоимость услуги</t>
  </si>
  <si>
    <t>8.Рентабельность к себестоимости в%</t>
  </si>
  <si>
    <t>9.Прибыль</t>
  </si>
  <si>
    <t>10.Итого</t>
  </si>
  <si>
    <t>11.Сбор в республиканский фонд поддержки</t>
  </si>
  <si>
    <t>12.Тариф  без налога на добавленную стоимость</t>
  </si>
  <si>
    <t>УТВЕРЖДАЮ:</t>
  </si>
  <si>
    <t>Главный врач</t>
  </si>
  <si>
    <t>УЗ "Хотимская ЦРБ"</t>
  </si>
  <si>
    <t>Е.М. Ишутина</t>
  </si>
  <si>
    <t xml:space="preserve">Наименование статей затрат </t>
  </si>
  <si>
    <t>Плановая калькуляция                                                                                                                                        расчета тарифов на платные медицинские услуги                                                                                                по медицинскому обследованию водителей транспортных средств</t>
  </si>
  <si>
    <t>Медицинское обследование водителей транспортных средств</t>
  </si>
  <si>
    <t>13.Налог на добавленную стоимость, ставка в%</t>
  </si>
  <si>
    <t>14.Сумма на налог на добавленную стоимость</t>
  </si>
  <si>
    <t>15.Тариф с учетом налога на добавленную стоимость</t>
  </si>
  <si>
    <t>16.Тариф с учетом округления</t>
  </si>
  <si>
    <t>3.3.Обязательные страховые взносы на профессиональное пенсионное страхование(1,5%)</t>
  </si>
  <si>
    <t>3.2. Страховой взнос  по обязательному  страхованию  от несчастных случаев на производстве  и профессиональных заболеваний (0,08%)</t>
  </si>
  <si>
    <t>РАСЧЕТ</t>
  </si>
  <si>
    <t>заработной платы специалистов за одну минуту</t>
  </si>
  <si>
    <t>№ п/п</t>
  </si>
  <si>
    <t xml:space="preserve">должность специалиста, оказывающего платную  медицинскую услугу </t>
  </si>
  <si>
    <t>количество рабочих часов в месяц</t>
  </si>
  <si>
    <t>заработная плата в месяц, в том числе (руб)</t>
  </si>
  <si>
    <t>заработная плата за одну минуту</t>
  </si>
  <si>
    <t>должностной оклад</t>
  </si>
  <si>
    <t>выплаты стимулирующего  и компенсирующего  характера в соовветствии с законодательством</t>
  </si>
  <si>
    <t>премия не более 20%</t>
  </si>
  <si>
    <t>экономист                                                                                               Н.Л.Глякова</t>
  </si>
  <si>
    <t xml:space="preserve">расчет заработной платы  врача-лаборанта </t>
  </si>
  <si>
    <t xml:space="preserve">расчет заработной платы фельдшера-лаборанта </t>
  </si>
  <si>
    <t>заработная плата по основному</t>
  </si>
  <si>
    <t>доплата за стаж</t>
  </si>
  <si>
    <t xml:space="preserve">повышение к основному окладу </t>
  </si>
  <si>
    <t>доплата за категорию 20%</t>
  </si>
  <si>
    <t>доплата за контракт</t>
  </si>
  <si>
    <t xml:space="preserve">заработной платы  специалистов  на проведение лабораторно-диагностических исследований  </t>
  </si>
  <si>
    <t>наименование платной медицинской услуги</t>
  </si>
  <si>
    <t>норма времени (мин)</t>
  </si>
  <si>
    <t>должность специалиста,  оказывающего платную медицинскую услугу</t>
  </si>
  <si>
    <t>зароботная плата специалиста за минуту</t>
  </si>
  <si>
    <t>заработная плата специалиста (един.)</t>
  </si>
  <si>
    <t>заработная плата специалиста (посл.)</t>
  </si>
  <si>
    <t>1.</t>
  </si>
  <si>
    <t>Отдельные операции</t>
  </si>
  <si>
    <t xml:space="preserve">единичное </t>
  </si>
  <si>
    <t>каждое последующее</t>
  </si>
  <si>
    <t>1.2.</t>
  </si>
  <si>
    <t>медицинская сестра</t>
  </si>
  <si>
    <t>Экономист                                                                                                                                                   Н.Л.Глякова</t>
  </si>
  <si>
    <t xml:space="preserve">мед. сестра </t>
  </si>
  <si>
    <t xml:space="preserve">расчет заработной платы мед. сестра  </t>
  </si>
  <si>
    <t>освидетельствование на допуск к работе</t>
  </si>
  <si>
    <t>4 Накладные расходы  (73,63%)</t>
  </si>
  <si>
    <t>Сравнительная аналитическая таблица</t>
  </si>
  <si>
    <t xml:space="preserve">тарифов на платные медицинские услуги </t>
  </si>
  <si>
    <t>Наименование платной медицинской услуги</t>
  </si>
  <si>
    <t>Ед. изм.</t>
  </si>
  <si>
    <t>изменение в % (единичное)</t>
  </si>
  <si>
    <t>изменение в % (каждое послед.)</t>
  </si>
  <si>
    <t>без учета НДС, руб. (единичное)</t>
  </si>
  <si>
    <t>без учета НДС, руб. (каждое послед.)</t>
  </si>
  <si>
    <t>с учетом НДС, руб.</t>
  </si>
  <si>
    <t>исследование</t>
  </si>
  <si>
    <t>Е.М.Ишутина</t>
  </si>
  <si>
    <t>Экономист</t>
  </si>
  <si>
    <t>Н.Л.Глякова</t>
  </si>
  <si>
    <t>Экономист                                                              Н.Л.Глякова</t>
  </si>
  <si>
    <t>УТВЕРЖДАЮ</t>
  </si>
  <si>
    <t>УЗ " Хотимская ЦРБ "</t>
  </si>
  <si>
    <t xml:space="preserve">   Е.М.Ишутина</t>
  </si>
  <si>
    <t>"        "</t>
  </si>
  <si>
    <t>2019 г.</t>
  </si>
  <si>
    <t>ПРЕЙСКУРАНТ</t>
  </si>
  <si>
    <t>Ед.измерения</t>
  </si>
  <si>
    <t>Тариф, руб. (единичное)</t>
  </si>
  <si>
    <t>Тариф, руб. (каждое послед.)</t>
  </si>
  <si>
    <t>Отдельные операции:</t>
  </si>
  <si>
    <t>приказ №            от</t>
  </si>
  <si>
    <t xml:space="preserve">№ </t>
  </si>
  <si>
    <t>Расчет тарифов на платные медицинские услуги по медицинскому обследованию водителей транспортных средств.</t>
  </si>
  <si>
    <t>Экономист                                                                                                  Н.Л.Глякова</t>
  </si>
  <si>
    <t xml:space="preserve">Тариф, руб. </t>
  </si>
  <si>
    <t>Тариф с учетом НДС(20%) единичное</t>
  </si>
  <si>
    <t>Тариф с учетом НДС(%) каждое последующее</t>
  </si>
  <si>
    <t>НДС 20 %</t>
  </si>
  <si>
    <t>ИТОГО</t>
  </si>
  <si>
    <t>Информация</t>
  </si>
  <si>
    <t>№   2  от  25.10.2019года</t>
  </si>
  <si>
    <t>об уровне тарифов на платные медицинские услуги в случае их изменения</t>
  </si>
  <si>
    <t>Учреждение здравоохранения "Хотимская центральная районная больница"</t>
  </si>
  <si>
    <t>(полное наименование юридического лица или индивидуального предпринимателя, юридический адрес )</t>
  </si>
  <si>
    <t xml:space="preserve">Наименование платной медицинской услуги </t>
  </si>
  <si>
    <t>Единица измерения</t>
  </si>
  <si>
    <t>Тариф, в руб.</t>
  </si>
  <si>
    <t>Измене-ние в процен-тах</t>
  </si>
  <si>
    <t>Примечание</t>
  </si>
  <si>
    <t>утвержденный</t>
  </si>
  <si>
    <t xml:space="preserve">ранее действующий </t>
  </si>
  <si>
    <t>без учета НДС</t>
  </si>
  <si>
    <t>с учетом НДС</t>
  </si>
  <si>
    <t>Осмотры специалистами:</t>
  </si>
  <si>
    <t>врачом - терапевтом</t>
  </si>
  <si>
    <t>осмотр</t>
  </si>
  <si>
    <t>2.</t>
  </si>
  <si>
    <t>врачом- неврологом</t>
  </si>
  <si>
    <t>3.</t>
  </si>
  <si>
    <t>врачом-офтальмологом</t>
  </si>
  <si>
    <t>4.</t>
  </si>
  <si>
    <t>врачом- оториноларингологом</t>
  </si>
  <si>
    <t>5.</t>
  </si>
  <si>
    <t>врачом-хирургом</t>
  </si>
  <si>
    <t>6.</t>
  </si>
  <si>
    <t>врачом - акушер- гинекологом</t>
  </si>
  <si>
    <t>7.</t>
  </si>
  <si>
    <t>врачом - фтизиатром</t>
  </si>
  <si>
    <t>8.</t>
  </si>
  <si>
    <t>врачом - психиатром</t>
  </si>
  <si>
    <t>9.</t>
  </si>
  <si>
    <t>врачом - инфекционистом</t>
  </si>
  <si>
    <t>10.</t>
  </si>
  <si>
    <t>врачом - дерматовенерологом</t>
  </si>
  <si>
    <t>11.</t>
  </si>
  <si>
    <t>врачом - урологом</t>
  </si>
  <si>
    <t>12.</t>
  </si>
  <si>
    <t>врачом -наркологом</t>
  </si>
  <si>
    <t>13.</t>
  </si>
  <si>
    <t>врачом- онкологом</t>
  </si>
  <si>
    <t>14.</t>
  </si>
  <si>
    <t>врачом - стоматологом</t>
  </si>
  <si>
    <t>15.</t>
  </si>
  <si>
    <t>вынесение врачом -специалистом заключительного экспертного решения</t>
  </si>
  <si>
    <t>услуга</t>
  </si>
  <si>
    <t>16.</t>
  </si>
  <si>
    <t>регистрация освидетельствуемого медицинским регистратором</t>
  </si>
  <si>
    <t>Функциональные исследования:</t>
  </si>
  <si>
    <t>холодовая проба</t>
  </si>
  <si>
    <t>вибрационная чуствительность</t>
  </si>
  <si>
    <t>электротермометрия</t>
  </si>
  <si>
    <t>аудиометрия</t>
  </si>
  <si>
    <t>вращательная проба</t>
  </si>
  <si>
    <t>динамометрия</t>
  </si>
  <si>
    <t>Предрейсовый медицинский осмотр</t>
  </si>
  <si>
    <t>Примечание: В тарифах  не  учтена  стоимость  лекарственных  средств изделий  медицинского  назначения и других материалов, которые оплачиваются заказчиком дополнительно.</t>
  </si>
  <si>
    <t>Руководитель организации (индивидуальный предприниматель)</t>
  </si>
  <si>
    <t>(подпись)</t>
  </si>
  <si>
    <t xml:space="preserve"> (И.О.Фамилия)</t>
  </si>
  <si>
    <t>М.П.</t>
  </si>
  <si>
    <t>Главный бухгалтер</t>
  </si>
  <si>
    <t>И.Н.Антипенко</t>
  </si>
  <si>
    <r>
      <t>" 04 "</t>
    </r>
    <r>
      <rPr>
        <sz val="12"/>
        <color theme="1"/>
        <rFont val="Times New Roman"/>
        <family val="1"/>
        <charset val="204"/>
      </rPr>
      <t xml:space="preserve"> января</t>
    </r>
    <r>
      <rPr>
        <u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  </t>
    </r>
    <r>
      <rPr>
        <u/>
        <sz val="12"/>
        <color theme="1"/>
        <rFont val="Times New Roman"/>
        <family val="1"/>
        <charset val="204"/>
      </rPr>
      <t>2021 г.</t>
    </r>
  </si>
  <si>
    <t xml:space="preserve">Главный бухгалтер                                                 </t>
  </si>
  <si>
    <t>Проектируемый с рентабельностью 0%, руб.</t>
  </si>
  <si>
    <t xml:space="preserve">         Исходя из расчетов тарифов на платные медицинские услуги по мед. обследованию водителей транспортных средств с нулевой рентабельностью проектируемая цена сложилась на уровне 1,26 руб.без НДС., что на 237% выше действующей цены. Действующая цена находится на уровне 0,53 коп.без НДС</t>
  </si>
  <si>
    <t xml:space="preserve">         Ввиду отрицательной рентабельности в 2019-2020-2021гг. целесообразно установить повышение тарифа на 20%, что приблизит тариф к экономически обоснованному.</t>
  </si>
  <si>
    <t>Н.Л. Глякова</t>
  </si>
  <si>
    <t>Для сравнения тариф на данную услугу в УЗ "Костюковичская ЦРБ"-0,84коп.</t>
  </si>
  <si>
    <t xml:space="preserve">Предлагаемый к регистрации в целях недопущения резкого роста цен, руб. с 01.02.2023г. </t>
  </si>
  <si>
    <t xml:space="preserve">                                 на платные медицинские услуги для граждан Республики Беларусь:</t>
  </si>
  <si>
    <t>проведение медицинской услуги по медицинскому обследованию водителей транспортных средств</t>
  </si>
  <si>
    <t xml:space="preserve">УТВЕРЖДАЮ                                                                                                                                                           Приказ                                                                                                                                                                                                     учреждения здравоохранения                                                                                                                                           «Хотимская центральная районная                                                                                                                                              больница»
_____________ № _______ </t>
  </si>
  <si>
    <t>(Наименование учреждения) на 2025год</t>
  </si>
  <si>
    <t xml:space="preserve">Прейскурант на медицинские услуги, оказываемые c 01.03.2024г. </t>
  </si>
  <si>
    <t>Главный бухгалтер                         А.В. Аксенеко</t>
  </si>
  <si>
    <t>Экономист                                      Н.Л. Глякова</t>
  </si>
  <si>
    <t>И.о. главного врача УЗ "Хотимская ЦРБ"</t>
  </si>
  <si>
    <t>Е.Н. Хасайлы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</si>
</sst>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2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Arial Cyr"/>
      <charset val="204"/>
    </font>
    <font>
      <u/>
      <sz val="12"/>
      <name val="Times New Roman"/>
      <family val="1"/>
      <charset val="204"/>
    </font>
    <font>
      <sz val="12"/>
      <name val="Times New Roman"/>
      <family val="1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49" fontId="1" fillId="0" borderId="1" xfId="0" applyNumberFormat="1" applyFont="1" applyBorder="1" applyAlignment="1">
      <alignment vertical="top" wrapText="1"/>
    </xf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65" fontId="1" fillId="0" borderId="1" xfId="0" applyNumberFormat="1" applyFont="1" applyBorder="1"/>
    <xf numFmtId="2" fontId="1" fillId="0" borderId="1" xfId="0" applyNumberFormat="1" applyFont="1" applyBorder="1"/>
    <xf numFmtId="0" fontId="1" fillId="0" borderId="0" xfId="0" applyFont="1" applyBorder="1"/>
    <xf numFmtId="0" fontId="3" fillId="0" borderId="1" xfId="0" applyFont="1" applyBorder="1"/>
    <xf numFmtId="49" fontId="1" fillId="0" borderId="1" xfId="0" applyNumberFormat="1" applyFont="1" applyBorder="1"/>
    <xf numFmtId="0" fontId="0" fillId="0" borderId="7" xfId="0" applyBorder="1"/>
    <xf numFmtId="0" fontId="1" fillId="0" borderId="6" xfId="0" applyFont="1" applyFill="1" applyBorder="1"/>
    <xf numFmtId="0" fontId="4" fillId="0" borderId="0" xfId="0" applyFont="1" applyBorder="1"/>
    <xf numFmtId="0" fontId="5" fillId="0" borderId="0" xfId="0" applyFont="1" applyBorder="1"/>
    <xf numFmtId="0" fontId="4" fillId="0" borderId="0" xfId="0" applyFont="1"/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>
      <alignment vertical="top"/>
    </xf>
    <xf numFmtId="49" fontId="4" fillId="0" borderId="1" xfId="0" applyNumberFormat="1" applyFont="1" applyBorder="1" applyAlignment="1">
      <alignment vertical="top" wrapText="1"/>
    </xf>
    <xf numFmtId="165" fontId="4" fillId="0" borderId="1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vertical="top"/>
    </xf>
    <xf numFmtId="2" fontId="5" fillId="0" borderId="1" xfId="0" applyNumberFormat="1" applyFont="1" applyBorder="1" applyAlignment="1">
      <alignment vertical="top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2" fontId="4" fillId="0" borderId="1" xfId="0" applyNumberFormat="1" applyFont="1" applyBorder="1"/>
    <xf numFmtId="0" fontId="0" fillId="0" borderId="0" xfId="0" applyBorder="1" applyAlignment="1"/>
    <xf numFmtId="0" fontId="8" fillId="0" borderId="0" xfId="0" applyFont="1" applyBorder="1"/>
    <xf numFmtId="0" fontId="9" fillId="0" borderId="0" xfId="0" applyFont="1" applyBorder="1" applyAlignment="1">
      <alignment wrapText="1"/>
    </xf>
    <xf numFmtId="0" fontId="9" fillId="0" borderId="0" xfId="0" applyFont="1" applyBorder="1"/>
    <xf numFmtId="0" fontId="0" fillId="0" borderId="0" xfId="0" applyBorder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wrapText="1"/>
    </xf>
    <xf numFmtId="0" fontId="9" fillId="0" borderId="0" xfId="0" applyFont="1" applyBorder="1" applyAlignment="1">
      <alignment vertical="top" wrapText="1"/>
    </xf>
    <xf numFmtId="0" fontId="9" fillId="0" borderId="0" xfId="0" applyFont="1" applyBorder="1" applyAlignment="1"/>
    <xf numFmtId="0" fontId="10" fillId="0" borderId="0" xfId="0" applyFont="1" applyBorder="1"/>
    <xf numFmtId="0" fontId="9" fillId="0" borderId="9" xfId="0" applyFont="1" applyBorder="1" applyAlignment="1"/>
    <xf numFmtId="0" fontId="11" fillId="0" borderId="0" xfId="0" applyFont="1" applyBorder="1" applyAlignment="1">
      <alignment wrapText="1"/>
    </xf>
    <xf numFmtId="0" fontId="11" fillId="0" borderId="0" xfId="0" applyFont="1" applyBorder="1"/>
    <xf numFmtId="0" fontId="11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2" fillId="0" borderId="0" xfId="0" applyFont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/>
    <xf numFmtId="2" fontId="11" fillId="0" borderId="1" xfId="0" applyNumberFormat="1" applyFont="1" applyBorder="1"/>
    <xf numFmtId="0" fontId="11" fillId="0" borderId="1" xfId="0" applyFont="1" applyBorder="1" applyAlignment="1">
      <alignment wrapText="1"/>
    </xf>
    <xf numFmtId="164" fontId="11" fillId="0" borderId="1" xfId="0" applyNumberFormat="1" applyFont="1" applyBorder="1"/>
    <xf numFmtId="0" fontId="11" fillId="0" borderId="0" xfId="0" applyFont="1" applyAlignment="1">
      <alignment wrapText="1"/>
    </xf>
    <xf numFmtId="9" fontId="11" fillId="0" borderId="1" xfId="0" applyNumberFormat="1" applyFont="1" applyBorder="1"/>
    <xf numFmtId="0" fontId="13" fillId="0" borderId="1" xfId="0" applyFont="1" applyBorder="1"/>
    <xf numFmtId="2" fontId="13" fillId="0" borderId="1" xfId="0" applyNumberFormat="1" applyFont="1" applyBorder="1"/>
    <xf numFmtId="0" fontId="11" fillId="0" borderId="7" xfId="0" applyFont="1" applyBorder="1"/>
    <xf numFmtId="0" fontId="11" fillId="0" borderId="7" xfId="0" applyFont="1" applyFill="1" applyBorder="1"/>
    <xf numFmtId="0" fontId="11" fillId="0" borderId="7" xfId="0" applyFont="1" applyBorder="1" applyAlignment="1">
      <alignment horizontal="right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vertical="top"/>
    </xf>
    <xf numFmtId="49" fontId="5" fillId="0" borderId="2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vertical="top" wrapText="1"/>
    </xf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15" fillId="2" borderId="0" xfId="0" applyFont="1" applyFill="1" applyProtection="1"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9" fillId="0" borderId="10" xfId="0" applyFont="1" applyFill="1" applyBorder="1" applyAlignment="1" applyProtection="1">
      <alignment horizontal="center" vertical="center"/>
      <protection locked="0"/>
    </xf>
    <xf numFmtId="0" fontId="9" fillId="0" borderId="12" xfId="0" applyFont="1" applyFill="1" applyBorder="1" applyAlignment="1" applyProtection="1">
      <alignment horizontal="center" vertical="center" wrapText="1"/>
      <protection locked="0"/>
    </xf>
    <xf numFmtId="0" fontId="9" fillId="0" borderId="13" xfId="0" applyFont="1" applyFill="1" applyBorder="1" applyAlignment="1" applyProtection="1">
      <alignment horizontal="center" vertical="center" wrapText="1"/>
      <protection locked="0"/>
    </xf>
    <xf numFmtId="0" fontId="15" fillId="2" borderId="0" xfId="0" applyFont="1" applyFill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18" xfId="0" applyFont="1" applyFill="1" applyBorder="1" applyAlignment="1" applyProtection="1">
      <alignment horizontal="center" vertical="center" wrapText="1"/>
      <protection locked="0"/>
    </xf>
    <xf numFmtId="1" fontId="9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6" xfId="0" applyFont="1" applyFill="1" applyBorder="1" applyAlignment="1" applyProtection="1">
      <alignment horizontal="center" vertical="top" wrapText="1"/>
      <protection locked="0"/>
    </xf>
    <xf numFmtId="0" fontId="9" fillId="0" borderId="20" xfId="0" applyFont="1" applyFill="1" applyBorder="1" applyAlignment="1" applyProtection="1">
      <alignment horizontal="center" vertical="top" wrapText="1"/>
      <protection locked="0"/>
    </xf>
    <xf numFmtId="0" fontId="9" fillId="0" borderId="23" xfId="0" applyFont="1" applyFill="1" applyBorder="1" applyAlignment="1" applyProtection="1">
      <alignment horizontal="center" vertical="top" wrapText="1"/>
      <protection locked="0"/>
    </xf>
    <xf numFmtId="1" fontId="9" fillId="0" borderId="20" xfId="0" applyNumberFormat="1" applyFont="1" applyFill="1" applyBorder="1" applyAlignment="1" applyProtection="1">
      <alignment horizontal="center" vertical="top" wrapText="1"/>
      <protection locked="0"/>
    </xf>
    <xf numFmtId="1" fontId="9" fillId="0" borderId="23" xfId="0" applyNumberFormat="1" applyFont="1" applyFill="1" applyBorder="1" applyAlignment="1" applyProtection="1">
      <alignment horizontal="center" vertical="top" wrapText="1"/>
      <protection locked="0"/>
    </xf>
    <xf numFmtId="0" fontId="9" fillId="0" borderId="0" xfId="0" applyFont="1" applyFill="1" applyAlignment="1" applyProtection="1">
      <alignment vertical="top"/>
    </xf>
    <xf numFmtId="1" fontId="9" fillId="0" borderId="0" xfId="0" applyNumberFormat="1" applyFont="1" applyFill="1" applyAlignment="1" applyProtection="1">
      <alignment vertical="top"/>
    </xf>
    <xf numFmtId="0" fontId="9" fillId="0" borderId="0" xfId="0" applyFont="1" applyFill="1" applyAlignment="1" applyProtection="1">
      <alignment vertical="top" wrapText="1"/>
    </xf>
    <xf numFmtId="0" fontId="9" fillId="0" borderId="0" xfId="0" applyFont="1" applyFill="1" applyAlignment="1" applyProtection="1">
      <alignment horizontal="center" vertical="top" wrapText="1"/>
    </xf>
    <xf numFmtId="1" fontId="9" fillId="0" borderId="0" xfId="0" applyNumberFormat="1" applyFont="1" applyFill="1" applyAlignment="1" applyProtection="1">
      <alignment horizontal="center" vertical="top" wrapText="1"/>
      <protection locked="0"/>
    </xf>
    <xf numFmtId="0" fontId="9" fillId="0" borderId="0" xfId="0" applyFont="1" applyFill="1" applyBorder="1" applyAlignment="1" applyProtection="1">
      <alignment horizontal="center" vertical="top" wrapText="1"/>
      <protection locked="0"/>
    </xf>
    <xf numFmtId="1" fontId="9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0" borderId="0" xfId="0" applyFont="1" applyAlignment="1">
      <alignment vertical="top" wrapText="1"/>
    </xf>
    <xf numFmtId="0" fontId="9" fillId="0" borderId="0" xfId="0" applyFont="1" applyFill="1" applyAlignment="1" applyProtection="1">
      <alignment horizontal="center" vertical="top"/>
    </xf>
    <xf numFmtId="0" fontId="9" fillId="0" borderId="0" xfId="0" applyFont="1" applyFill="1" applyAlignment="1" applyProtection="1">
      <alignment horizontal="left" vertical="justify"/>
      <protection locked="0"/>
    </xf>
    <xf numFmtId="0" fontId="15" fillId="0" borderId="0" xfId="0" applyFont="1" applyFill="1" applyAlignment="1" applyProtection="1">
      <alignment horizontal="left" vertical="justify"/>
      <protection locked="0"/>
    </xf>
    <xf numFmtId="1" fontId="9" fillId="0" borderId="0" xfId="0" applyNumberFormat="1" applyFont="1" applyFill="1" applyAlignment="1" applyProtection="1">
      <alignment vertical="justify"/>
      <protection locked="0"/>
    </xf>
    <xf numFmtId="0" fontId="9" fillId="0" borderId="0" xfId="0" applyFont="1" applyFill="1" applyBorder="1" applyAlignment="1" applyProtection="1">
      <alignment vertical="justify" wrapText="1"/>
      <protection locked="0"/>
    </xf>
    <xf numFmtId="0" fontId="9" fillId="0" borderId="0" xfId="0" applyFont="1" applyFill="1" applyAlignment="1" applyProtection="1">
      <alignment horizontal="left" vertical="center"/>
      <protection locked="0"/>
    </xf>
    <xf numFmtId="0" fontId="15" fillId="0" borderId="0" xfId="0" applyFont="1" applyFill="1" applyAlignment="1" applyProtection="1">
      <alignment horizontal="left" vertical="center"/>
      <protection locked="0"/>
    </xf>
    <xf numFmtId="1" fontId="9" fillId="0" borderId="0" xfId="0" applyNumberFormat="1" applyFont="1" applyFill="1" applyAlignment="1" applyProtection="1">
      <alignment vertical="center"/>
      <protection locked="0"/>
    </xf>
    <xf numFmtId="0" fontId="9" fillId="0" borderId="0" xfId="0" applyFont="1" applyFill="1" applyAlignment="1" applyProtection="1">
      <alignment vertical="center" wrapText="1"/>
      <protection locked="0"/>
    </xf>
    <xf numFmtId="49" fontId="9" fillId="0" borderId="0" xfId="0" applyNumberFormat="1" applyFont="1" applyFill="1" applyAlignment="1" applyProtection="1">
      <alignment horizontal="center" vertical="center" wrapText="1"/>
      <protection locked="0"/>
    </xf>
    <xf numFmtId="1" fontId="9" fillId="0" borderId="0" xfId="0" applyNumberFormat="1" applyFont="1" applyFill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 applyProtection="1">
      <alignment horizontal="left" vertical="center" wrapText="1"/>
      <protection locked="0"/>
    </xf>
    <xf numFmtId="1" fontId="16" fillId="0" borderId="0" xfId="0" applyNumberFormat="1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Alignment="1" applyProtection="1">
      <alignment horizontal="left" vertical="center" wrapText="1"/>
      <protection locked="0"/>
    </xf>
    <xf numFmtId="0" fontId="9" fillId="0" borderId="0" xfId="0" applyFont="1" applyFill="1" applyBorder="1" applyAlignment="1" applyProtection="1">
      <alignment horizontal="center" vertical="justify" wrapText="1"/>
      <protection locked="0"/>
    </xf>
    <xf numFmtId="0" fontId="17" fillId="2" borderId="0" xfId="0" applyFont="1" applyFill="1" applyAlignment="1" applyProtection="1">
      <alignment horizontal="left" vertical="center"/>
      <protection locked="0"/>
    </xf>
    <xf numFmtId="0" fontId="17" fillId="2" borderId="0" xfId="0" applyFont="1" applyFill="1" applyProtection="1">
      <protection locked="0"/>
    </xf>
    <xf numFmtId="0" fontId="15" fillId="2" borderId="0" xfId="0" applyFont="1" applyFill="1" applyAlignment="1" applyProtection="1">
      <alignment horizontal="center"/>
      <protection locked="0"/>
    </xf>
    <xf numFmtId="1" fontId="15" fillId="2" borderId="0" xfId="0" applyNumberFormat="1" applyFont="1" applyFill="1" applyAlignment="1" applyProtection="1">
      <alignment horizontal="center"/>
      <protection locked="0"/>
    </xf>
    <xf numFmtId="1" fontId="4" fillId="0" borderId="1" xfId="0" applyNumberFormat="1" applyFont="1" applyBorder="1"/>
    <xf numFmtId="0" fontId="18" fillId="0" borderId="0" xfId="0" applyFont="1"/>
    <xf numFmtId="0" fontId="19" fillId="0" borderId="0" xfId="0" applyFont="1"/>
    <xf numFmtId="0" fontId="14" fillId="0" borderId="0" xfId="0" applyFont="1" applyBorder="1" applyAlignment="1">
      <alignment horizontal="center" vertical="top" wrapText="1"/>
    </xf>
    <xf numFmtId="0" fontId="0" fillId="0" borderId="0" xfId="0" applyAlignment="1"/>
    <xf numFmtId="49" fontId="20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20" fillId="0" borderId="1" xfId="0" applyFont="1" applyFill="1" applyBorder="1" applyAlignment="1">
      <alignment vertical="center" wrapText="1"/>
    </xf>
    <xf numFmtId="0" fontId="20" fillId="0" borderId="1" xfId="0" applyFont="1" applyBorder="1" applyAlignment="1">
      <alignment vertical="top"/>
    </xf>
    <xf numFmtId="0" fontId="20" fillId="0" borderId="1" xfId="0" applyFont="1" applyBorder="1" applyAlignment="1">
      <alignment horizontal="left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/>
    <xf numFmtId="0" fontId="21" fillId="0" borderId="1" xfId="0" applyFont="1" applyBorder="1" applyAlignment="1"/>
    <xf numFmtId="49" fontId="21" fillId="0" borderId="1" xfId="0" applyNumberFormat="1" applyFont="1" applyBorder="1" applyAlignment="1">
      <alignment vertical="top" wrapText="1"/>
    </xf>
    <xf numFmtId="0" fontId="21" fillId="0" borderId="1" xfId="0" applyFont="1" applyBorder="1" applyAlignment="1">
      <alignment vertical="top"/>
    </xf>
    <xf numFmtId="2" fontId="21" fillId="0" borderId="1" xfId="0" applyNumberFormat="1" applyFont="1" applyBorder="1" applyAlignment="1">
      <alignment vertical="top"/>
    </xf>
    <xf numFmtId="0" fontId="19" fillId="0" borderId="0" xfId="0" applyFont="1" applyBorder="1"/>
    <xf numFmtId="49" fontId="19" fillId="0" borderId="0" xfId="0" applyNumberFormat="1" applyFont="1" applyBorder="1" applyAlignment="1">
      <alignment vertical="top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top"/>
    </xf>
    <xf numFmtId="2" fontId="19" fillId="0" borderId="0" xfId="0" applyNumberFormat="1" applyFont="1" applyBorder="1" applyAlignment="1">
      <alignment vertical="top"/>
    </xf>
    <xf numFmtId="0" fontId="19" fillId="0" borderId="0" xfId="0" applyFont="1" applyBorder="1" applyAlignment="1"/>
    <xf numFmtId="0" fontId="11" fillId="0" borderId="0" xfId="0" applyFont="1" applyAlignment="1">
      <alignment horizontal="center" wrapText="1"/>
    </xf>
    <xf numFmtId="0" fontId="11" fillId="0" borderId="0" xfId="0" applyFont="1" applyBorder="1" applyAlignment="1">
      <alignment horizontal="left" wrapText="1"/>
    </xf>
    <xf numFmtId="0" fontId="1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 vertical="top" wrapText="1"/>
    </xf>
    <xf numFmtId="49" fontId="1" fillId="0" borderId="6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49" fontId="1" fillId="0" borderId="5" xfId="0" applyNumberFormat="1" applyFont="1" applyBorder="1" applyAlignment="1">
      <alignment horizontal="center" vertical="top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4" fillId="0" borderId="1" xfId="0" applyFont="1" applyBorder="1" applyAlignment="1"/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5" xfId="0" applyFont="1" applyBorder="1"/>
    <xf numFmtId="0" fontId="11" fillId="0" borderId="0" xfId="0" applyFont="1" applyBorder="1" applyAlignment="1">
      <alignment horizontal="center"/>
    </xf>
    <xf numFmtId="0" fontId="14" fillId="0" borderId="0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center" vertical="top" wrapText="1"/>
    </xf>
    <xf numFmtId="0" fontId="0" fillId="0" borderId="0" xfId="0" applyAlignment="1"/>
    <xf numFmtId="0" fontId="22" fillId="0" borderId="0" xfId="0" applyFont="1" applyAlignment="1">
      <alignment vertical="top" wrapText="1"/>
    </xf>
    <xf numFmtId="0" fontId="19" fillId="0" borderId="24" xfId="0" applyFont="1" applyBorder="1" applyAlignment="1">
      <alignment horizontal="left"/>
    </xf>
    <xf numFmtId="0" fontId="5" fillId="0" borderId="0" xfId="0" applyFont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19" xfId="0" applyFont="1" applyFill="1" applyBorder="1" applyAlignment="1" applyProtection="1">
      <alignment horizontal="center" vertical="center" wrapText="1"/>
      <protection locked="0"/>
    </xf>
    <xf numFmtId="0" fontId="9" fillId="0" borderId="22" xfId="0" applyFont="1" applyFill="1" applyBorder="1" applyAlignment="1" applyProtection="1">
      <alignment horizontal="center" vertical="center" wrapText="1"/>
      <protection locked="0"/>
    </xf>
    <xf numFmtId="1" fontId="9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9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1" xfId="0" applyFont="1" applyFill="1" applyBorder="1" applyAlignment="1" applyProtection="1">
      <alignment horizontal="center" vertical="center" wrapText="1"/>
      <protection locked="0"/>
    </xf>
    <xf numFmtId="0" fontId="9" fillId="0" borderId="13" xfId="0" applyFont="1" applyFill="1" applyBorder="1" applyAlignment="1" applyProtection="1">
      <alignment horizontal="center" vertical="center" wrapText="1"/>
      <protection locked="0"/>
    </xf>
    <xf numFmtId="0" fontId="9" fillId="0" borderId="15" xfId="0" applyFont="1" applyFill="1" applyBorder="1" applyAlignment="1" applyProtection="1">
      <alignment horizontal="center" vertical="center" wrapText="1"/>
      <protection locked="0"/>
    </xf>
    <xf numFmtId="0" fontId="9" fillId="0" borderId="16" xfId="0" applyFont="1" applyFill="1" applyBorder="1" applyAlignment="1" applyProtection="1">
      <alignment horizontal="center" vertical="center" wrapText="1"/>
      <protection locked="0"/>
    </xf>
    <xf numFmtId="0" fontId="9" fillId="0" borderId="20" xfId="0" applyFont="1" applyFill="1" applyBorder="1" applyAlignment="1" applyProtection="1">
      <alignment horizontal="center" vertical="center" wrapText="1"/>
      <protection locked="0"/>
    </xf>
    <xf numFmtId="0" fontId="9" fillId="0" borderId="12" xfId="0" applyFont="1" applyFill="1" applyBorder="1" applyAlignment="1" applyProtection="1">
      <alignment horizontal="center" vertical="center" wrapText="1"/>
      <protection locked="0"/>
    </xf>
    <xf numFmtId="0" fontId="9" fillId="0" borderId="17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21" xfId="0" applyFont="1" applyFill="1" applyBorder="1" applyAlignment="1" applyProtection="1">
      <alignment horizontal="center" vertical="center" wrapText="1"/>
      <protection locked="0"/>
    </xf>
    <xf numFmtId="0" fontId="9" fillId="0" borderId="10" xfId="0" applyFont="1" applyFill="1" applyBorder="1" applyAlignment="1" applyProtection="1">
      <alignment horizontal="center" vertical="center" wrapText="1"/>
      <protection locked="0"/>
    </xf>
    <xf numFmtId="1" fontId="9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Alignment="1" applyProtection="1">
      <alignment horizontal="center" vertical="center"/>
      <protection locked="0"/>
    </xf>
    <xf numFmtId="0" fontId="9" fillId="0" borderId="7" xfId="0" applyFont="1" applyFill="1" applyBorder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left" vertical="center" wrapText="1"/>
      <protection locked="0"/>
    </xf>
    <xf numFmtId="0" fontId="9" fillId="0" borderId="0" xfId="0" applyFont="1" applyFill="1" applyBorder="1" applyAlignment="1" applyProtection="1">
      <alignment horizontal="left" vertical="justify" wrapText="1"/>
      <protection locked="0"/>
    </xf>
    <xf numFmtId="0" fontId="9" fillId="0" borderId="7" xfId="0" applyFont="1" applyFill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49"/>
  <sheetViews>
    <sheetView view="pageBreakPreview" topLeftCell="A25" zoomScale="90" zoomScaleSheetLayoutView="90" workbookViewId="0">
      <selection activeCell="A42" sqref="A42:E46"/>
    </sheetView>
  </sheetViews>
  <sheetFormatPr defaultRowHeight="15"/>
  <cols>
    <col min="1" max="1" width="57.42578125" customWidth="1"/>
    <col min="2" max="2" width="21.5703125" customWidth="1"/>
  </cols>
  <sheetData>
    <row r="2" spans="1:2" ht="15.75">
      <c r="A2" s="48"/>
      <c r="B2" s="49" t="s">
        <v>12</v>
      </c>
    </row>
    <row r="3" spans="1:2" ht="15.75">
      <c r="A3" s="48"/>
      <c r="B3" s="48" t="s">
        <v>13</v>
      </c>
    </row>
    <row r="4" spans="1:2" ht="15.75">
      <c r="A4" s="48"/>
      <c r="B4" s="48" t="s">
        <v>14</v>
      </c>
    </row>
    <row r="5" spans="1:2" ht="24.75" customHeight="1">
      <c r="A5" s="48"/>
      <c r="B5" s="50" t="s">
        <v>15</v>
      </c>
    </row>
    <row r="6" spans="1:2" ht="18" customHeight="1">
      <c r="A6" s="48"/>
      <c r="B6" s="51" t="s">
        <v>157</v>
      </c>
    </row>
    <row r="7" spans="1:2" ht="18" customHeight="1">
      <c r="A7" s="48"/>
      <c r="B7" s="51"/>
    </row>
    <row r="8" spans="1:2" ht="47.25" customHeight="1">
      <c r="A8" s="142" t="s">
        <v>17</v>
      </c>
      <c r="B8" s="142"/>
    </row>
    <row r="9" spans="1:2" ht="15.75">
      <c r="A9" s="48"/>
      <c r="B9" s="48"/>
    </row>
    <row r="10" spans="1:2" ht="78.75">
      <c r="A10" s="52" t="s">
        <v>16</v>
      </c>
      <c r="B10" s="53" t="s">
        <v>18</v>
      </c>
    </row>
    <row r="11" spans="1:2" ht="15.75">
      <c r="A11" s="52">
        <v>1</v>
      </c>
      <c r="B11" s="52">
        <v>2</v>
      </c>
    </row>
    <row r="12" spans="1:2" ht="15.75">
      <c r="A12" s="54" t="s">
        <v>0</v>
      </c>
      <c r="B12" s="55">
        <v>0.5</v>
      </c>
    </row>
    <row r="13" spans="1:2" ht="15.75">
      <c r="A13" s="54" t="s">
        <v>1</v>
      </c>
      <c r="B13" s="55">
        <v>1.9E-2</v>
      </c>
    </row>
    <row r="14" spans="1:2" ht="15.75">
      <c r="A14" s="54" t="s">
        <v>2</v>
      </c>
      <c r="B14" s="55">
        <f>B15+B16+B17</f>
        <v>0.1846602</v>
      </c>
    </row>
    <row r="15" spans="1:2" ht="15.75">
      <c r="A15" s="54" t="s">
        <v>3</v>
      </c>
      <c r="B15" s="55">
        <f>(B12+B13)*34%</f>
        <v>0.17646000000000001</v>
      </c>
    </row>
    <row r="16" spans="1:2" ht="47.25">
      <c r="A16" s="56" t="s">
        <v>24</v>
      </c>
      <c r="B16" s="57">
        <f>(B12+B13)*0.08%</f>
        <v>4.1520000000000001E-4</v>
      </c>
    </row>
    <row r="17" spans="1:2" ht="31.5">
      <c r="A17" s="58" t="s">
        <v>23</v>
      </c>
      <c r="B17" s="57">
        <f>(B12+B13)*1.5%</f>
        <v>7.7850000000000003E-3</v>
      </c>
    </row>
    <row r="18" spans="1:2" ht="15.75">
      <c r="A18" s="54" t="s">
        <v>60</v>
      </c>
      <c r="B18" s="55">
        <f>B12*69.31%</f>
        <v>0.34655000000000002</v>
      </c>
    </row>
    <row r="19" spans="1:2" ht="15.75">
      <c r="A19" s="54" t="s">
        <v>4</v>
      </c>
      <c r="B19" s="55">
        <v>0</v>
      </c>
    </row>
    <row r="20" spans="1:2" ht="15.75">
      <c r="A20" s="54" t="s">
        <v>5</v>
      </c>
      <c r="B20" s="55">
        <v>0</v>
      </c>
    </row>
    <row r="21" spans="1:2" ht="15.75">
      <c r="A21" s="54" t="s">
        <v>6</v>
      </c>
      <c r="B21" s="55">
        <f>B12+B13+B14+B18</f>
        <v>1.0502102</v>
      </c>
    </row>
    <row r="22" spans="1:2" ht="15.75">
      <c r="A22" s="54" t="s">
        <v>7</v>
      </c>
      <c r="B22" s="59">
        <v>0</v>
      </c>
    </row>
    <row r="23" spans="1:2" ht="15.75">
      <c r="A23" s="54" t="s">
        <v>8</v>
      </c>
      <c r="B23" s="55">
        <f>B21*B22</f>
        <v>0</v>
      </c>
    </row>
    <row r="24" spans="1:2" ht="15.75">
      <c r="A24" s="54" t="s">
        <v>9</v>
      </c>
      <c r="B24" s="55">
        <f>B21+B23</f>
        <v>1.0502102</v>
      </c>
    </row>
    <row r="25" spans="1:2" ht="15.75">
      <c r="A25" s="54" t="s">
        <v>10</v>
      </c>
      <c r="B25" s="54"/>
    </row>
    <row r="26" spans="1:2" ht="15.75">
      <c r="A26" s="54" t="s">
        <v>11</v>
      </c>
      <c r="B26" s="55">
        <f>B24</f>
        <v>1.0502102</v>
      </c>
    </row>
    <row r="27" spans="1:2" ht="15.75">
      <c r="A27" s="54" t="s">
        <v>19</v>
      </c>
      <c r="B27" s="59">
        <v>0.2</v>
      </c>
    </row>
    <row r="28" spans="1:2" ht="15.75">
      <c r="A28" s="54" t="s">
        <v>20</v>
      </c>
      <c r="B28" s="55">
        <f>B26*B27</f>
        <v>0.21004204000000001</v>
      </c>
    </row>
    <row r="29" spans="1:2" ht="15.75">
      <c r="A29" s="54" t="s">
        <v>21</v>
      </c>
      <c r="B29" s="55">
        <f>B26+B28</f>
        <v>1.26025224</v>
      </c>
    </row>
    <row r="30" spans="1:2" ht="15.75">
      <c r="A30" s="60" t="s">
        <v>22</v>
      </c>
      <c r="B30" s="61">
        <v>1.26</v>
      </c>
    </row>
    <row r="31" spans="1:2" ht="15.75">
      <c r="A31" s="48"/>
      <c r="B31" s="48"/>
    </row>
    <row r="32" spans="1:2" ht="15.75">
      <c r="A32" s="48" t="s">
        <v>158</v>
      </c>
      <c r="B32" s="48"/>
    </row>
    <row r="33" spans="1:6" ht="15.75">
      <c r="A33" s="48"/>
      <c r="B33" s="48"/>
    </row>
    <row r="34" spans="1:6" ht="15.75">
      <c r="A34" s="48" t="s">
        <v>74</v>
      </c>
      <c r="B34" s="48"/>
    </row>
    <row r="35" spans="1:6" ht="15.75">
      <c r="A35" s="48"/>
      <c r="B35" s="48"/>
    </row>
    <row r="42" spans="1:6">
      <c r="A42" s="143" t="s">
        <v>160</v>
      </c>
      <c r="B42" s="143"/>
      <c r="C42" s="143"/>
      <c r="D42" s="143"/>
      <c r="E42" s="143"/>
      <c r="F42" s="14"/>
    </row>
    <row r="43" spans="1:6">
      <c r="A43" s="143"/>
      <c r="B43" s="143"/>
      <c r="C43" s="143"/>
      <c r="D43" s="143"/>
      <c r="E43" s="143"/>
      <c r="F43" s="14"/>
    </row>
    <row r="44" spans="1:6">
      <c r="A44" s="143"/>
      <c r="B44" s="143"/>
      <c r="C44" s="143"/>
      <c r="D44" s="143"/>
      <c r="E44" s="143"/>
      <c r="F44" s="37"/>
    </row>
    <row r="45" spans="1:6">
      <c r="A45" s="143"/>
      <c r="B45" s="143"/>
      <c r="C45" s="143"/>
      <c r="D45" s="143"/>
      <c r="E45" s="143"/>
      <c r="F45" s="37"/>
    </row>
    <row r="46" spans="1:6">
      <c r="A46" s="143"/>
      <c r="B46" s="143"/>
      <c r="C46" s="143"/>
      <c r="D46" s="143"/>
      <c r="E46" s="143"/>
      <c r="F46" s="37"/>
    </row>
    <row r="47" spans="1:6">
      <c r="A47" s="144" t="s">
        <v>161</v>
      </c>
      <c r="B47" s="144"/>
      <c r="C47" s="144"/>
      <c r="D47" s="144"/>
      <c r="E47" s="144"/>
      <c r="F47" s="144"/>
    </row>
    <row r="48" spans="1:6">
      <c r="A48" s="144"/>
      <c r="B48" s="144"/>
      <c r="C48" s="144"/>
      <c r="D48" s="144"/>
      <c r="E48" s="144"/>
      <c r="F48" s="144"/>
    </row>
    <row r="49" spans="1:6">
      <c r="A49" s="145" t="s">
        <v>163</v>
      </c>
      <c r="B49" s="145"/>
      <c r="C49" s="145"/>
      <c r="D49" s="145"/>
      <c r="E49" s="145"/>
      <c r="F49" s="145"/>
    </row>
  </sheetData>
  <mergeCells count="4">
    <mergeCell ref="A8:B8"/>
    <mergeCell ref="A42:E46"/>
    <mergeCell ref="A47:F48"/>
    <mergeCell ref="A49:F49"/>
  </mergeCells>
  <pageMargins left="0.7" right="0.7" top="0.75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G28"/>
  <sheetViews>
    <sheetView view="pageBreakPreview" topLeftCell="A7" zoomScale="90" zoomScaleSheetLayoutView="90" workbookViewId="0">
      <selection activeCell="C23" sqref="C23"/>
    </sheetView>
  </sheetViews>
  <sheetFormatPr defaultRowHeight="15"/>
  <cols>
    <col min="1" max="1" width="6.42578125" customWidth="1"/>
    <col min="2" max="2" width="36.85546875" customWidth="1"/>
    <col min="3" max="3" width="13.7109375" customWidth="1"/>
    <col min="4" max="4" width="12.85546875" customWidth="1"/>
    <col min="5" max="5" width="28.85546875" customWidth="1"/>
    <col min="6" max="6" width="10.7109375" customWidth="1"/>
    <col min="7" max="7" width="14" customWidth="1"/>
  </cols>
  <sheetData>
    <row r="2" spans="1:7">
      <c r="A2" s="2"/>
      <c r="B2" s="2"/>
      <c r="C2" s="2"/>
      <c r="D2" s="2"/>
      <c r="E2" s="2" t="s">
        <v>25</v>
      </c>
      <c r="F2" s="2"/>
      <c r="G2" s="2"/>
    </row>
    <row r="3" spans="1:7">
      <c r="A3" s="2"/>
      <c r="B3" s="2"/>
      <c r="C3" s="2"/>
      <c r="D3" s="2" t="s">
        <v>26</v>
      </c>
      <c r="E3" s="2"/>
      <c r="F3" s="2"/>
      <c r="G3" s="2"/>
    </row>
    <row r="4" spans="1:7">
      <c r="A4" s="2"/>
      <c r="B4" s="2"/>
      <c r="C4" s="2"/>
      <c r="D4" s="2"/>
      <c r="E4" s="2"/>
      <c r="F4" s="2"/>
      <c r="G4" s="2"/>
    </row>
    <row r="5" spans="1:7" ht="47.25" customHeight="1">
      <c r="A5" s="3" t="s">
        <v>27</v>
      </c>
      <c r="B5" s="149" t="s">
        <v>28</v>
      </c>
      <c r="C5" s="149" t="s">
        <v>29</v>
      </c>
      <c r="D5" s="151" t="s">
        <v>30</v>
      </c>
      <c r="E5" s="152"/>
      <c r="F5" s="153"/>
      <c r="G5" s="3" t="s">
        <v>31</v>
      </c>
    </row>
    <row r="6" spans="1:7" ht="57" customHeight="1">
      <c r="A6" s="4"/>
      <c r="B6" s="150"/>
      <c r="C6" s="150"/>
      <c r="D6" s="5" t="s">
        <v>32</v>
      </c>
      <c r="E6" s="6" t="s">
        <v>33</v>
      </c>
      <c r="F6" s="5" t="s">
        <v>34</v>
      </c>
      <c r="G6" s="4"/>
    </row>
    <row r="7" spans="1:7">
      <c r="A7" s="4"/>
      <c r="B7" s="4"/>
      <c r="C7" s="4"/>
      <c r="D7" s="4"/>
      <c r="E7" s="4"/>
      <c r="F7" s="4"/>
      <c r="G7" s="4"/>
    </row>
    <row r="8" spans="1:7">
      <c r="A8" s="4"/>
      <c r="B8" s="4"/>
      <c r="C8" s="7"/>
      <c r="D8" s="4"/>
      <c r="E8" s="4"/>
      <c r="F8" s="8">
        <f>D8*20%</f>
        <v>0</v>
      </c>
      <c r="G8" s="8" t="e">
        <f>((D8+E8+F8)/C8)/60</f>
        <v>#DIV/0!</v>
      </c>
    </row>
    <row r="9" spans="1:7">
      <c r="A9" s="4"/>
      <c r="B9" s="4"/>
      <c r="C9" s="7"/>
      <c r="D9" s="8"/>
      <c r="E9" s="4"/>
      <c r="F9" s="8">
        <f>D9*20%</f>
        <v>0</v>
      </c>
      <c r="G9" s="8" t="e">
        <f>((D9+E9+F9)/C9)/60</f>
        <v>#DIV/0!</v>
      </c>
    </row>
    <row r="10" spans="1:7">
      <c r="A10" s="4"/>
      <c r="B10" s="4" t="s">
        <v>57</v>
      </c>
      <c r="C10" s="7">
        <v>161.5</v>
      </c>
      <c r="D10" s="8">
        <v>384.46</v>
      </c>
      <c r="E10" s="4"/>
      <c r="F10" s="8">
        <f>D10*20%</f>
        <v>76.891999999999996</v>
      </c>
      <c r="G10" s="8">
        <f>((D10+E10+F10)/C10)/60</f>
        <v>4.7611145510835909E-2</v>
      </c>
    </row>
    <row r="11" spans="1:7">
      <c r="A11" s="9"/>
      <c r="B11" s="9"/>
      <c r="C11" s="9"/>
      <c r="D11" s="9"/>
      <c r="E11" s="9"/>
      <c r="F11" s="9"/>
      <c r="G11" s="9"/>
    </row>
    <row r="12" spans="1:7">
      <c r="A12" s="9" t="s">
        <v>35</v>
      </c>
      <c r="B12" s="9"/>
      <c r="C12" s="9"/>
      <c r="D12" s="9"/>
      <c r="E12" s="9"/>
      <c r="F12" s="9"/>
      <c r="G12" s="9"/>
    </row>
    <row r="13" spans="1:7">
      <c r="A13" s="9"/>
      <c r="B13" s="9"/>
      <c r="C13" s="9"/>
      <c r="D13" s="9"/>
      <c r="E13" s="9"/>
      <c r="F13" s="9"/>
      <c r="G13" s="9"/>
    </row>
    <row r="14" spans="1:7">
      <c r="A14" s="146" t="s">
        <v>36</v>
      </c>
      <c r="B14" s="147"/>
      <c r="C14" s="148"/>
      <c r="D14" s="146" t="s">
        <v>37</v>
      </c>
      <c r="E14" s="147"/>
      <c r="F14" s="148"/>
      <c r="G14" s="9"/>
    </row>
    <row r="15" spans="1:7">
      <c r="A15" s="10"/>
      <c r="B15" s="10"/>
      <c r="C15" s="10"/>
      <c r="D15" s="10"/>
      <c r="E15" s="10"/>
      <c r="F15" s="10"/>
      <c r="G15" s="9"/>
    </row>
    <row r="16" spans="1:7">
      <c r="A16" s="11"/>
      <c r="B16" s="4"/>
      <c r="C16" s="4"/>
      <c r="D16" s="11"/>
      <c r="E16" s="4"/>
      <c r="F16" s="4"/>
      <c r="G16" s="2"/>
    </row>
    <row r="17" spans="1:7">
      <c r="A17" s="11"/>
      <c r="B17" s="4"/>
      <c r="C17" s="4"/>
      <c r="D17" s="11"/>
      <c r="E17" s="4"/>
      <c r="F17" s="7"/>
      <c r="G17" s="2"/>
    </row>
    <row r="18" spans="1:7">
      <c r="A18" s="11"/>
      <c r="B18" s="4"/>
      <c r="C18" s="4"/>
      <c r="D18" s="11"/>
      <c r="E18" s="4"/>
      <c r="F18" s="4"/>
      <c r="G18" s="2"/>
    </row>
    <row r="19" spans="1:7">
      <c r="A19" s="11"/>
      <c r="B19" s="4"/>
      <c r="C19" s="4"/>
      <c r="D19" s="11"/>
      <c r="E19" s="4"/>
      <c r="F19" s="4"/>
      <c r="G19" s="2"/>
    </row>
    <row r="20" spans="1:7">
      <c r="A20" s="11"/>
      <c r="B20" s="4"/>
      <c r="C20" s="4"/>
      <c r="D20" s="11"/>
      <c r="E20" s="4"/>
      <c r="F20" s="4"/>
      <c r="G20" s="2"/>
    </row>
    <row r="21" spans="1:7">
      <c r="A21" s="11"/>
      <c r="B21" s="4"/>
      <c r="C21" s="4"/>
      <c r="D21" s="11"/>
      <c r="E21" s="4"/>
      <c r="F21" s="4"/>
      <c r="G21" s="2"/>
    </row>
    <row r="22" spans="1:7">
      <c r="A22" s="11"/>
      <c r="B22" s="4"/>
      <c r="C22" s="4"/>
      <c r="D22" s="146" t="s">
        <v>58</v>
      </c>
      <c r="E22" s="147"/>
      <c r="F22" s="148"/>
      <c r="G22" s="2"/>
    </row>
    <row r="23" spans="1:7">
      <c r="A23" s="11"/>
      <c r="B23" s="4"/>
      <c r="C23" s="4"/>
      <c r="D23" s="11"/>
      <c r="E23" s="4" t="s">
        <v>38</v>
      </c>
      <c r="F23" s="4">
        <v>183.08</v>
      </c>
      <c r="G23" s="2"/>
    </row>
    <row r="24" spans="1:7">
      <c r="A24" s="11"/>
      <c r="B24" s="4"/>
      <c r="C24" s="4"/>
      <c r="D24" s="11"/>
      <c r="E24" s="4" t="s">
        <v>39</v>
      </c>
      <c r="F24" s="4">
        <v>54.92</v>
      </c>
      <c r="G24" s="2"/>
    </row>
    <row r="25" spans="1:7">
      <c r="A25" s="11"/>
      <c r="B25" s="4"/>
      <c r="C25" s="4"/>
      <c r="D25" s="11"/>
      <c r="E25" s="4" t="s">
        <v>41</v>
      </c>
      <c r="F25" s="4">
        <v>36.61</v>
      </c>
      <c r="G25" s="2"/>
    </row>
    <row r="26" spans="1:7">
      <c r="A26" s="11"/>
      <c r="B26" s="4"/>
      <c r="C26" s="4"/>
      <c r="D26" s="11"/>
      <c r="E26" s="4" t="s">
        <v>42</v>
      </c>
      <c r="F26" s="4">
        <v>36.619999999999997</v>
      </c>
      <c r="G26" s="2"/>
    </row>
    <row r="27" spans="1:7">
      <c r="A27" s="11"/>
      <c r="B27" s="4"/>
      <c r="C27" s="4"/>
      <c r="D27" s="11"/>
      <c r="E27" s="4" t="s">
        <v>40</v>
      </c>
      <c r="F27" s="4">
        <v>73.23</v>
      </c>
      <c r="G27" s="2"/>
    </row>
    <row r="28" spans="1:7">
      <c r="A28" s="12"/>
      <c r="B28" s="12"/>
      <c r="C28" s="12"/>
      <c r="D28" s="12"/>
      <c r="E28" s="13"/>
      <c r="F28" s="13">
        <f>SUM(F23:F27)</f>
        <v>384.46000000000004</v>
      </c>
    </row>
  </sheetData>
  <mergeCells count="6">
    <mergeCell ref="D22:F22"/>
    <mergeCell ref="B5:B6"/>
    <mergeCell ref="C5:C6"/>
    <mergeCell ref="D5:F5"/>
    <mergeCell ref="A14:C14"/>
    <mergeCell ref="D14:F14"/>
  </mergeCells>
  <pageMargins left="0.7" right="0.7" top="0.75" bottom="0.75" header="0.3" footer="0.3"/>
  <pageSetup paperSize="9" scale="92" orientation="landscape" r:id="rId1"/>
  <rowBreaks count="1" manualBreakCount="1">
    <brk id="31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3:H9"/>
  <sheetViews>
    <sheetView view="pageBreakPreview" topLeftCell="B1" zoomScale="90" zoomScaleNormal="90" zoomScaleSheetLayoutView="90" workbookViewId="0">
      <selection activeCell="C23" sqref="C23"/>
    </sheetView>
  </sheetViews>
  <sheetFormatPr defaultRowHeight="15"/>
  <cols>
    <col min="1" max="1" width="9.28515625" customWidth="1"/>
    <col min="2" max="2" width="56.5703125" customWidth="1"/>
    <col min="3" max="3" width="12.140625" customWidth="1"/>
    <col min="4" max="4" width="15.140625" customWidth="1"/>
    <col min="5" max="5" width="20.140625" customWidth="1"/>
    <col min="6" max="6" width="14.85546875" customWidth="1"/>
    <col min="7" max="8" width="13.42578125" customWidth="1"/>
  </cols>
  <sheetData>
    <row r="3" spans="1:8">
      <c r="A3" s="14"/>
      <c r="B3" s="15"/>
      <c r="C3" s="15" t="s">
        <v>25</v>
      </c>
      <c r="D3" s="15"/>
      <c r="E3" s="15"/>
      <c r="F3" s="15"/>
      <c r="G3" s="14"/>
      <c r="H3" s="16"/>
    </row>
    <row r="4" spans="1:8">
      <c r="A4" s="14"/>
      <c r="B4" s="15" t="s">
        <v>43</v>
      </c>
      <c r="C4" s="15"/>
      <c r="D4" s="15"/>
      <c r="E4" s="15"/>
      <c r="F4" s="15"/>
      <c r="G4" s="14"/>
      <c r="H4" s="16"/>
    </row>
    <row r="5" spans="1:8" ht="50.25" customHeight="1">
      <c r="A5" s="17" t="s">
        <v>27</v>
      </c>
      <c r="B5" s="17" t="s">
        <v>44</v>
      </c>
      <c r="C5" s="154" t="s">
        <v>45</v>
      </c>
      <c r="D5" s="155"/>
      <c r="E5" s="17" t="s">
        <v>46</v>
      </c>
      <c r="F5" s="17" t="s">
        <v>47</v>
      </c>
      <c r="G5" s="17" t="s">
        <v>48</v>
      </c>
      <c r="H5" s="17" t="s">
        <v>49</v>
      </c>
    </row>
    <row r="6" spans="1:8" ht="33.75" customHeight="1">
      <c r="A6" s="18" t="s">
        <v>50</v>
      </c>
      <c r="B6" s="19" t="s">
        <v>51</v>
      </c>
      <c r="C6" s="20" t="s">
        <v>52</v>
      </c>
      <c r="D6" s="20" t="s">
        <v>53</v>
      </c>
      <c r="E6" s="21"/>
      <c r="F6" s="21"/>
      <c r="G6" s="21"/>
      <c r="H6" s="21"/>
    </row>
    <row r="7" spans="1:8" ht="12" customHeight="1">
      <c r="A7" s="22" t="s">
        <v>54</v>
      </c>
      <c r="B7" s="23" t="s">
        <v>59</v>
      </c>
      <c r="C7" s="24">
        <v>10</v>
      </c>
      <c r="D7" s="24">
        <v>10</v>
      </c>
      <c r="E7" s="22" t="s">
        <v>55</v>
      </c>
      <c r="F7" s="25">
        <v>0.05</v>
      </c>
      <c r="G7" s="26">
        <f>F7*C7</f>
        <v>0.5</v>
      </c>
      <c r="H7" s="26">
        <f>D7*F7</f>
        <v>0.5</v>
      </c>
    </row>
    <row r="8" spans="1:8" ht="12" customHeight="1">
      <c r="A8" s="22"/>
      <c r="B8" s="23"/>
      <c r="C8" s="22"/>
      <c r="D8" s="22"/>
      <c r="E8" s="22"/>
      <c r="F8" s="25"/>
      <c r="G8" s="26"/>
      <c r="H8" s="26"/>
    </row>
    <row r="9" spans="1:8">
      <c r="A9" s="16" t="s">
        <v>56</v>
      </c>
      <c r="B9" s="16"/>
      <c r="C9" s="16"/>
      <c r="D9" s="16"/>
      <c r="E9" s="16"/>
      <c r="F9" s="16"/>
      <c r="G9" s="16"/>
      <c r="H9" s="16"/>
    </row>
  </sheetData>
  <mergeCells count="1">
    <mergeCell ref="C5:D5"/>
  </mergeCells>
  <pageMargins left="0.7" right="0.7" top="0.75" bottom="0.75" header="0.3" footer="0.3"/>
  <pageSetup paperSize="9" scale="8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87"/>
  <sheetViews>
    <sheetView view="pageBreakPreview" zoomScale="80" zoomScaleSheetLayoutView="80" workbookViewId="0">
      <selection activeCell="G16" sqref="G16"/>
    </sheetView>
  </sheetViews>
  <sheetFormatPr defaultRowHeight="15"/>
  <cols>
    <col min="1" max="1" width="5.5703125" style="1" customWidth="1"/>
    <col min="2" max="2" width="34.85546875" customWidth="1"/>
    <col min="3" max="3" width="12.28515625" customWidth="1"/>
    <col min="4" max="4" width="10.7109375" customWidth="1"/>
    <col min="7" max="7" width="10.42578125" customWidth="1"/>
    <col min="10" max="10" width="10.5703125" customWidth="1"/>
    <col min="11" max="11" width="9.7109375" customWidth="1"/>
    <col min="12" max="12" width="10.85546875" customWidth="1"/>
    <col min="15" max="15" width="11.42578125" customWidth="1"/>
    <col min="16" max="16" width="9.85546875" customWidth="1"/>
  </cols>
  <sheetData>
    <row r="1" spans="1:19">
      <c r="A1" s="156" t="s">
        <v>61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6"/>
    </row>
    <row r="2" spans="1:19">
      <c r="A2" s="156" t="s">
        <v>62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6"/>
    </row>
    <row r="3" spans="1:19">
      <c r="A3" s="157" t="s">
        <v>14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6"/>
    </row>
    <row r="4" spans="1:19">
      <c r="A4" s="158" t="s">
        <v>168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6"/>
    </row>
    <row r="5" spans="1:19">
      <c r="A5" s="27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pans="1:19">
      <c r="A6" s="159" t="s">
        <v>27</v>
      </c>
      <c r="B6" s="159" t="s">
        <v>63</v>
      </c>
      <c r="C6" s="159" t="s">
        <v>64</v>
      </c>
      <c r="D6" s="163"/>
      <c r="E6" s="163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</row>
    <row r="7" spans="1:19" s="28" customFormat="1" ht="53.25" customHeight="1">
      <c r="A7" s="160"/>
      <c r="B7" s="162"/>
      <c r="C7" s="162"/>
      <c r="D7" s="165" t="s">
        <v>159</v>
      </c>
      <c r="E7" s="166"/>
      <c r="F7" s="167"/>
      <c r="G7" s="165" t="s">
        <v>169</v>
      </c>
      <c r="H7" s="166"/>
      <c r="I7" s="167"/>
      <c r="J7" s="159" t="s">
        <v>65</v>
      </c>
      <c r="K7" s="159" t="s">
        <v>66</v>
      </c>
      <c r="L7" s="165" t="s">
        <v>164</v>
      </c>
      <c r="M7" s="166"/>
      <c r="N7" s="167"/>
      <c r="O7" s="159" t="s">
        <v>65</v>
      </c>
      <c r="P7" s="159" t="s">
        <v>66</v>
      </c>
    </row>
    <row r="8" spans="1:19" ht="51">
      <c r="A8" s="161"/>
      <c r="B8" s="161"/>
      <c r="C8" s="161"/>
      <c r="D8" s="29" t="s">
        <v>67</v>
      </c>
      <c r="E8" s="29" t="s">
        <v>68</v>
      </c>
      <c r="F8" s="29" t="s">
        <v>69</v>
      </c>
      <c r="G8" s="29" t="s">
        <v>67</v>
      </c>
      <c r="H8" s="29" t="s">
        <v>68</v>
      </c>
      <c r="I8" s="29" t="s">
        <v>69</v>
      </c>
      <c r="J8" s="161"/>
      <c r="K8" s="161"/>
      <c r="L8" s="29" t="s">
        <v>67</v>
      </c>
      <c r="M8" s="29" t="s">
        <v>68</v>
      </c>
      <c r="N8" s="29" t="s">
        <v>69</v>
      </c>
      <c r="O8" s="161"/>
      <c r="P8" s="161"/>
    </row>
    <row r="9" spans="1:19">
      <c r="A9" s="30">
        <v>1</v>
      </c>
      <c r="B9" s="30">
        <v>2</v>
      </c>
      <c r="C9" s="30">
        <v>3</v>
      </c>
      <c r="D9" s="30">
        <v>4</v>
      </c>
      <c r="E9" s="30">
        <v>5</v>
      </c>
      <c r="F9" s="30">
        <v>6</v>
      </c>
      <c r="G9" s="30">
        <v>7</v>
      </c>
      <c r="H9" s="30">
        <v>8</v>
      </c>
      <c r="I9" s="30">
        <v>9</v>
      </c>
      <c r="J9" s="30">
        <v>10</v>
      </c>
      <c r="K9" s="30">
        <v>11</v>
      </c>
      <c r="L9" s="30">
        <v>12</v>
      </c>
      <c r="M9" s="30">
        <v>13</v>
      </c>
      <c r="N9" s="30">
        <v>14</v>
      </c>
      <c r="O9" s="20">
        <v>15</v>
      </c>
      <c r="P9" s="20">
        <v>16</v>
      </c>
    </row>
    <row r="10" spans="1:19">
      <c r="A10" s="31">
        <v>1</v>
      </c>
      <c r="B10" s="31" t="s">
        <v>51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</row>
    <row r="11" spans="1:19">
      <c r="A11" s="21" t="s">
        <v>54</v>
      </c>
      <c r="B11" s="23" t="s">
        <v>59</v>
      </c>
      <c r="C11" s="20" t="s">
        <v>70</v>
      </c>
      <c r="D11" s="21">
        <v>1.26</v>
      </c>
      <c r="E11" s="21">
        <v>1.26</v>
      </c>
      <c r="F11" s="21">
        <v>1.51</v>
      </c>
      <c r="G11" s="32">
        <v>0.73</v>
      </c>
      <c r="H11" s="32">
        <v>0.73</v>
      </c>
      <c r="I11" s="32">
        <f>H11/100*120</f>
        <v>0.876</v>
      </c>
      <c r="J11" s="32">
        <f>D11/G11*100</f>
        <v>172.60273972602741</v>
      </c>
      <c r="K11" s="32">
        <f>E11/H11*100</f>
        <v>172.60273972602741</v>
      </c>
      <c r="L11" s="32">
        <v>0.77</v>
      </c>
      <c r="M11" s="32">
        <v>0.77</v>
      </c>
      <c r="N11" s="32">
        <f>M11/100*120</f>
        <v>0.92400000000000004</v>
      </c>
      <c r="O11" s="118">
        <f>L11/G11*100</f>
        <v>105.47945205479452</v>
      </c>
      <c r="P11" s="118">
        <f>M11/H11*100</f>
        <v>105.47945205479452</v>
      </c>
    </row>
    <row r="12" spans="1:19" ht="5.25" customHeight="1">
      <c r="A12" s="38"/>
      <c r="B12" s="39"/>
      <c r="C12" s="39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6"/>
      <c r="Q12" s="35"/>
      <c r="R12" s="37"/>
      <c r="S12" s="37"/>
    </row>
    <row r="13" spans="1:19" ht="15.75">
      <c r="A13" s="40"/>
      <c r="B13" s="145"/>
      <c r="C13" s="145"/>
      <c r="D13" s="145"/>
      <c r="E13" s="145"/>
      <c r="F13" s="145"/>
      <c r="G13" s="145"/>
      <c r="H13" s="37"/>
      <c r="I13" s="37"/>
      <c r="J13" s="37"/>
      <c r="K13" s="37"/>
      <c r="L13" s="37"/>
      <c r="M13" s="37"/>
      <c r="N13" s="37"/>
      <c r="O13" s="37"/>
      <c r="Q13" s="35"/>
    </row>
    <row r="14" spans="1:19" ht="15.75">
      <c r="A14" s="40"/>
      <c r="B14" s="41"/>
      <c r="C14" s="41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Q14" s="35"/>
    </row>
    <row r="15" spans="1:19" ht="31.5">
      <c r="A15" s="40"/>
      <c r="B15" s="46" t="s">
        <v>172</v>
      </c>
      <c r="C15" s="46"/>
      <c r="D15" s="47"/>
      <c r="E15" s="47"/>
      <c r="F15" s="47"/>
      <c r="G15" s="168" t="s">
        <v>173</v>
      </c>
      <c r="H15" s="168"/>
      <c r="I15" s="37"/>
      <c r="J15" s="37"/>
      <c r="K15" s="37"/>
      <c r="L15" s="37"/>
      <c r="M15" s="37"/>
      <c r="N15" s="37"/>
      <c r="O15" s="37"/>
      <c r="Q15" s="37"/>
    </row>
    <row r="16" spans="1:19" ht="15.75">
      <c r="A16" s="40"/>
      <c r="B16" s="46"/>
      <c r="C16" s="46"/>
      <c r="D16" s="47"/>
      <c r="E16" s="47"/>
      <c r="F16" s="47"/>
      <c r="G16" s="47"/>
      <c r="H16" s="47"/>
      <c r="I16" s="37"/>
      <c r="J16" s="37"/>
      <c r="K16" s="37"/>
      <c r="L16" s="37"/>
      <c r="M16" s="37"/>
      <c r="N16" s="37"/>
      <c r="O16" s="37"/>
      <c r="Q16" s="37"/>
    </row>
    <row r="17" spans="1:18" ht="15.75">
      <c r="A17" s="40"/>
      <c r="B17" s="46"/>
      <c r="C17" s="46"/>
      <c r="D17" s="47"/>
      <c r="E17" s="47"/>
      <c r="F17" s="47"/>
      <c r="G17" s="47"/>
      <c r="H17" s="47"/>
      <c r="I17" s="37"/>
      <c r="J17" s="37"/>
      <c r="K17" s="37"/>
      <c r="L17" s="37"/>
      <c r="M17" s="37"/>
      <c r="N17" s="37"/>
      <c r="O17" s="37"/>
      <c r="Q17" s="37"/>
    </row>
    <row r="18" spans="1:18" ht="15.75">
      <c r="A18" s="40"/>
      <c r="B18" s="46" t="s">
        <v>72</v>
      </c>
      <c r="C18" s="46"/>
      <c r="D18" s="47"/>
      <c r="E18" s="47"/>
      <c r="F18" s="47"/>
      <c r="G18" s="168" t="s">
        <v>162</v>
      </c>
      <c r="H18" s="168"/>
      <c r="I18" s="37"/>
      <c r="J18" s="37"/>
      <c r="K18" s="37"/>
      <c r="L18" s="37"/>
      <c r="M18" s="37"/>
      <c r="N18" s="37"/>
      <c r="O18" s="37"/>
      <c r="Q18" s="37"/>
    </row>
    <row r="19" spans="1:18">
      <c r="A19" s="40"/>
      <c r="B19" s="41"/>
      <c r="C19" s="41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Q19" s="37"/>
    </row>
    <row r="20" spans="1:18">
      <c r="A20" s="40"/>
      <c r="B20" s="41"/>
      <c r="C20" s="41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Q20" s="37"/>
    </row>
    <row r="21" spans="1:18">
      <c r="A21" s="40"/>
      <c r="B21" s="41"/>
      <c r="C21" s="41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</row>
    <row r="22" spans="1:18">
      <c r="A22" s="40"/>
      <c r="B22" s="41"/>
      <c r="C22" s="41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</row>
    <row r="23" spans="1:18">
      <c r="A23" s="40"/>
      <c r="B23" s="41"/>
      <c r="C23" s="41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</row>
    <row r="24" spans="1:18">
      <c r="A24" s="40"/>
      <c r="B24" s="41"/>
      <c r="C24" s="41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</row>
    <row r="25" spans="1:18">
      <c r="A25" s="40"/>
      <c r="B25" s="41"/>
      <c r="C25" s="41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</row>
    <row r="26" spans="1:18">
      <c r="A26" s="40"/>
      <c r="B26" s="41"/>
      <c r="C26" s="41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Q26" s="37"/>
      <c r="R26" s="37"/>
    </row>
    <row r="27" spans="1:18">
      <c r="A27" s="40"/>
      <c r="B27" s="41"/>
      <c r="C27" s="41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Q27" s="37"/>
      <c r="R27" s="37"/>
    </row>
    <row r="28" spans="1:18" ht="15.75">
      <c r="A28" s="40"/>
      <c r="B28" s="41"/>
      <c r="C28" s="41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Q28" s="35"/>
      <c r="R28" s="37"/>
    </row>
    <row r="29" spans="1:18" ht="15.75">
      <c r="A29" s="40"/>
      <c r="B29" s="41"/>
      <c r="C29" s="41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Q29" s="35"/>
      <c r="R29" s="37"/>
    </row>
    <row r="30" spans="1:18" ht="15.75">
      <c r="A30" s="40"/>
      <c r="B30" s="41"/>
      <c r="C30" s="41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Q30" s="42"/>
      <c r="R30" s="37"/>
    </row>
    <row r="31" spans="1:18">
      <c r="A31" s="40"/>
      <c r="B31" s="41"/>
      <c r="C31" s="41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Q31" s="37"/>
      <c r="R31" s="37"/>
    </row>
    <row r="32" spans="1:18" ht="15.75">
      <c r="A32" s="40"/>
      <c r="B32" s="41"/>
      <c r="C32" s="41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Q32" s="43"/>
      <c r="R32" s="37"/>
    </row>
    <row r="33" spans="1:18" ht="15.75">
      <c r="A33" s="40"/>
      <c r="B33" s="41"/>
      <c r="C33" s="41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Q33" s="43"/>
      <c r="R33" s="37"/>
    </row>
    <row r="34" spans="1:18" ht="15.75">
      <c r="A34" s="40"/>
      <c r="B34" s="41"/>
      <c r="C34" s="41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Q34" s="43"/>
    </row>
    <row r="35" spans="1:18" ht="15.75">
      <c r="A35" s="40"/>
      <c r="B35" s="41"/>
      <c r="C35" s="41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Q35" s="43"/>
    </row>
    <row r="36" spans="1:18" ht="15.75">
      <c r="A36" s="40"/>
      <c r="B36" s="41"/>
      <c r="C36" s="41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Q36" s="43"/>
    </row>
    <row r="37" spans="1:18">
      <c r="A37" s="40"/>
      <c r="B37" s="41"/>
      <c r="C37" s="41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</row>
    <row r="38" spans="1:18">
      <c r="A38" s="40"/>
      <c r="B38" s="41"/>
      <c r="C38" s="41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</row>
    <row r="39" spans="1:18">
      <c r="A39" s="40"/>
      <c r="B39" s="41"/>
      <c r="C39" s="41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Q39" s="37"/>
    </row>
    <row r="40" spans="1:18">
      <c r="A40" s="40"/>
      <c r="B40" s="41"/>
      <c r="C40" s="41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Q40" s="37"/>
    </row>
    <row r="41" spans="1:18" ht="15.75">
      <c r="A41" s="40"/>
      <c r="B41" s="41"/>
      <c r="C41" s="41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Q41" s="44"/>
    </row>
    <row r="42" spans="1:18" ht="15.75">
      <c r="A42" s="40"/>
      <c r="B42" s="41"/>
      <c r="C42" s="41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Q42" s="42"/>
    </row>
    <row r="43" spans="1:18" ht="15.75">
      <c r="A43" s="40"/>
      <c r="B43" s="41"/>
      <c r="C43" s="41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Q43" s="42"/>
    </row>
    <row r="44" spans="1:18" ht="15.75">
      <c r="A44" s="40"/>
      <c r="B44" s="41"/>
      <c r="C44" s="41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Q44" s="36"/>
    </row>
    <row r="45" spans="1:18" ht="16.5">
      <c r="A45" s="40"/>
      <c r="B45" s="41"/>
      <c r="C45" s="41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4"/>
      <c r="Q45" s="42"/>
    </row>
    <row r="46" spans="1:18" ht="15.75">
      <c r="A46" s="40"/>
      <c r="B46" s="41"/>
      <c r="C46" s="41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45"/>
      <c r="Q46" s="42"/>
    </row>
    <row r="47" spans="1:18" ht="15.75">
      <c r="A47" s="40"/>
      <c r="B47" s="41"/>
      <c r="C47" s="41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45"/>
      <c r="Q47" s="43"/>
    </row>
    <row r="48" spans="1:18" ht="15.75">
      <c r="A48" s="40"/>
      <c r="B48" s="41"/>
      <c r="C48" s="41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Q48" s="43"/>
    </row>
    <row r="49" spans="1:17" ht="15.75">
      <c r="A49" s="40"/>
      <c r="B49" s="41"/>
      <c r="C49" s="41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Q49" s="36"/>
    </row>
    <row r="50" spans="1:17" ht="15.75">
      <c r="A50" s="40"/>
      <c r="B50" s="41"/>
      <c r="C50" s="41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Q50" s="43"/>
    </row>
    <row r="51" spans="1:17" ht="15.75">
      <c r="A51" s="40"/>
      <c r="B51" s="41"/>
      <c r="C51" s="41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Q51" s="43"/>
    </row>
    <row r="52" spans="1:17">
      <c r="A52" s="40"/>
      <c r="B52" s="41"/>
      <c r="C52" s="41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Q52" s="37"/>
    </row>
    <row r="53" spans="1:17">
      <c r="A53" s="40"/>
      <c r="B53" s="41"/>
      <c r="C53" s="41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Q53" s="37"/>
    </row>
    <row r="54" spans="1:17">
      <c r="A54" s="40"/>
      <c r="B54" s="41"/>
      <c r="C54" s="41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Q54" s="37"/>
    </row>
    <row r="55" spans="1:17">
      <c r="A55" s="40"/>
      <c r="B55" s="41"/>
      <c r="C55" s="41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</row>
    <row r="56" spans="1:17">
      <c r="A56" s="40"/>
      <c r="B56" s="41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</row>
    <row r="57" spans="1:17">
      <c r="A57" s="40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</row>
    <row r="58" spans="1:17">
      <c r="A58" s="40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</row>
    <row r="59" spans="1:17">
      <c r="A59" s="40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</row>
    <row r="60" spans="1:17">
      <c r="A60" s="40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</row>
    <row r="61" spans="1:17">
      <c r="A61" s="40"/>
      <c r="B61" s="37"/>
    </row>
    <row r="72" spans="17:20">
      <c r="Q72" s="33"/>
      <c r="R72" s="33"/>
      <c r="S72" s="33"/>
    </row>
    <row r="74" spans="17:20">
      <c r="R74" s="37"/>
      <c r="S74" s="37"/>
      <c r="T74" s="37"/>
    </row>
    <row r="75" spans="17:20">
      <c r="R75" s="37"/>
      <c r="S75" s="37"/>
      <c r="T75" s="37"/>
    </row>
    <row r="76" spans="17:20" ht="15.75">
      <c r="Q76" s="37"/>
      <c r="R76" s="36"/>
      <c r="S76" s="37"/>
      <c r="T76" s="37"/>
    </row>
    <row r="77" spans="17:20" ht="15.75">
      <c r="Q77" s="37"/>
      <c r="R77" s="36"/>
      <c r="S77" s="37"/>
      <c r="T77" s="37"/>
    </row>
    <row r="78" spans="17:20" ht="15.75">
      <c r="Q78" s="36"/>
      <c r="R78" s="36"/>
      <c r="S78" s="37"/>
      <c r="T78" s="37"/>
    </row>
    <row r="79" spans="17:20" ht="15.75">
      <c r="Q79" s="36"/>
      <c r="R79" s="36"/>
      <c r="S79" s="37"/>
      <c r="T79" s="37"/>
    </row>
    <row r="80" spans="17:20" ht="15.75">
      <c r="Q80" s="36"/>
      <c r="R80" s="36"/>
      <c r="S80" s="37"/>
      <c r="T80" s="37"/>
    </row>
    <row r="81" spans="17:20" ht="15.75">
      <c r="Q81" s="36"/>
      <c r="R81" s="36"/>
      <c r="S81" s="37"/>
      <c r="T81" s="37"/>
    </row>
    <row r="82" spans="17:20" ht="15.75">
      <c r="Q82" s="36"/>
      <c r="R82" s="36"/>
      <c r="S82" s="37"/>
      <c r="T82" s="37"/>
    </row>
    <row r="83" spans="17:20" ht="15.75">
      <c r="Q83" s="36"/>
      <c r="R83" s="36"/>
      <c r="S83" s="37"/>
      <c r="T83" s="37"/>
    </row>
    <row r="84" spans="17:20">
      <c r="Q84" s="37"/>
      <c r="R84" s="37"/>
    </row>
    <row r="85" spans="17:20">
      <c r="Q85" s="37"/>
      <c r="R85" s="37"/>
    </row>
    <row r="86" spans="17:20">
      <c r="Q86" s="37"/>
      <c r="R86" s="37"/>
    </row>
    <row r="87" spans="17:20">
      <c r="Q87" s="37"/>
      <c r="R87" s="37"/>
    </row>
  </sheetData>
  <mergeCells count="18">
    <mergeCell ref="G15:H15"/>
    <mergeCell ref="G18:H18"/>
    <mergeCell ref="B13:G13"/>
    <mergeCell ref="A1:O1"/>
    <mergeCell ref="A2:O2"/>
    <mergeCell ref="A3:O3"/>
    <mergeCell ref="A4:O4"/>
    <mergeCell ref="A6:A8"/>
    <mergeCell ref="B6:B8"/>
    <mergeCell ref="C6:C8"/>
    <mergeCell ref="D6:P6"/>
    <mergeCell ref="D7:F7"/>
    <mergeCell ref="G7:I7"/>
    <mergeCell ref="J7:J8"/>
    <mergeCell ref="K7:K8"/>
    <mergeCell ref="L7:N7"/>
    <mergeCell ref="O7:O8"/>
    <mergeCell ref="P7:P8"/>
  </mergeCells>
  <pageMargins left="0.7" right="0.7" top="0.75" bottom="0.75" header="0.3" footer="0.3"/>
  <pageSetup paperSize="9" scale="72" orientation="landscape" r:id="rId1"/>
  <rowBreaks count="1" manualBreakCount="1">
    <brk id="2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4:N22"/>
  <sheetViews>
    <sheetView tabSelected="1" view="pageBreakPreview" zoomScale="90" zoomScaleSheetLayoutView="90" workbookViewId="0">
      <selection activeCell="A20" sqref="A20"/>
    </sheetView>
  </sheetViews>
  <sheetFormatPr defaultRowHeight="15"/>
  <cols>
    <col min="1" max="1" width="9.28515625" customWidth="1"/>
    <col min="2" max="2" width="53.85546875" customWidth="1"/>
    <col min="3" max="3" width="14.85546875" customWidth="1"/>
    <col min="4" max="4" width="17" customWidth="1"/>
    <col min="5" max="5" width="14.28515625" customWidth="1"/>
    <col min="6" max="6" width="10.85546875" customWidth="1"/>
    <col min="8" max="8" width="3.140625" customWidth="1"/>
  </cols>
  <sheetData>
    <row r="4" spans="1:14" s="120" customFormat="1" ht="18.75" customHeight="1">
      <c r="D4" s="172" t="s">
        <v>167</v>
      </c>
      <c r="E4" s="171"/>
      <c r="F4" s="171"/>
      <c r="G4" s="171"/>
      <c r="H4" s="171"/>
      <c r="I4" s="171"/>
      <c r="J4" s="171"/>
      <c r="K4" s="171"/>
      <c r="L4" s="171"/>
      <c r="M4" s="171"/>
      <c r="N4" s="171"/>
    </row>
    <row r="5" spans="1:14" s="120" customFormat="1" ht="18.75"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</row>
    <row r="6" spans="1:14" s="120" customFormat="1" ht="18.75"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</row>
    <row r="7" spans="1:14" s="120" customFormat="1" ht="18.75"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</row>
    <row r="8" spans="1:14" s="120" customFormat="1" ht="18.75"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</row>
    <row r="9" spans="1:14" s="120" customFormat="1" ht="18.75"/>
    <row r="10" spans="1:14" s="120" customFormat="1" ht="18.75">
      <c r="A10" s="170" t="s">
        <v>80</v>
      </c>
      <c r="B10" s="170"/>
      <c r="C10" s="170"/>
      <c r="D10" s="170"/>
      <c r="E10" s="170"/>
      <c r="F10" s="170"/>
    </row>
    <row r="11" spans="1:14" s="169" customFormat="1" ht="18.75">
      <c r="A11" s="169" t="s">
        <v>165</v>
      </c>
    </row>
    <row r="12" spans="1:14" s="120" customFormat="1" ht="24.75" customHeight="1">
      <c r="A12" s="170" t="s">
        <v>166</v>
      </c>
      <c r="B12" s="170"/>
      <c r="C12" s="170"/>
      <c r="D12" s="170"/>
      <c r="E12" s="170"/>
      <c r="F12" s="170"/>
      <c r="G12" s="171"/>
      <c r="H12" s="171"/>
    </row>
    <row r="13" spans="1:14" s="120" customFormat="1" ht="18" customHeight="1">
      <c r="A13" s="121"/>
      <c r="B13" s="121"/>
      <c r="C13" s="121"/>
      <c r="D13" s="121"/>
      <c r="E13" s="121"/>
      <c r="F13" s="121"/>
      <c r="G13" s="122"/>
      <c r="H13" s="122"/>
    </row>
    <row r="14" spans="1:14" ht="60" customHeight="1">
      <c r="A14" s="123" t="s">
        <v>27</v>
      </c>
      <c r="B14" s="123" t="s">
        <v>63</v>
      </c>
      <c r="C14" s="124" t="s">
        <v>81</v>
      </c>
      <c r="D14" s="125" t="s">
        <v>82</v>
      </c>
      <c r="E14" s="125" t="s">
        <v>83</v>
      </c>
      <c r="F14" s="126" t="s">
        <v>92</v>
      </c>
      <c r="G14" s="127" t="s">
        <v>93</v>
      </c>
    </row>
    <row r="15" spans="1:14" ht="15" customHeight="1">
      <c r="A15" s="128" t="s">
        <v>50</v>
      </c>
      <c r="B15" s="129" t="s">
        <v>84</v>
      </c>
      <c r="C15" s="130"/>
      <c r="D15" s="131"/>
      <c r="E15" s="131"/>
      <c r="F15" s="132"/>
      <c r="G15" s="132"/>
    </row>
    <row r="16" spans="1:14" ht="33">
      <c r="A16" s="131" t="s">
        <v>54</v>
      </c>
      <c r="B16" s="133" t="s">
        <v>59</v>
      </c>
      <c r="C16" s="130" t="s">
        <v>70</v>
      </c>
      <c r="D16" s="134">
        <v>0.77</v>
      </c>
      <c r="E16" s="135">
        <v>0.77</v>
      </c>
      <c r="F16" s="135">
        <v>0.2</v>
      </c>
      <c r="G16" s="134">
        <v>0.92</v>
      </c>
    </row>
    <row r="17" spans="1:8" ht="18.75">
      <c r="A17" s="173" t="s">
        <v>170</v>
      </c>
      <c r="B17" s="173"/>
      <c r="C17" s="173"/>
      <c r="D17" s="173"/>
      <c r="E17" s="140"/>
      <c r="F17" s="140"/>
      <c r="G17" s="141"/>
      <c r="H17" s="119"/>
    </row>
    <row r="18" spans="1:8" ht="18.75">
      <c r="A18" s="136"/>
      <c r="B18" s="137"/>
      <c r="C18" s="138"/>
      <c r="D18" s="139"/>
      <c r="E18" s="140"/>
      <c r="F18" s="140"/>
      <c r="G18" s="141"/>
      <c r="H18" s="119"/>
    </row>
    <row r="19" spans="1:8" ht="18.75">
      <c r="A19" s="120" t="s">
        <v>171</v>
      </c>
      <c r="B19" s="120"/>
      <c r="C19" s="120"/>
      <c r="D19" s="120"/>
      <c r="E19" s="120"/>
      <c r="F19" s="120"/>
      <c r="G19" s="119"/>
      <c r="H19" s="119"/>
    </row>
    <row r="22" spans="1:8" ht="15" customHeight="1">
      <c r="C22" s="68"/>
      <c r="D22" s="68"/>
    </row>
  </sheetData>
  <mergeCells count="5">
    <mergeCell ref="A11:XFD11"/>
    <mergeCell ref="A10:F10"/>
    <mergeCell ref="A12:H12"/>
    <mergeCell ref="D4:N8"/>
    <mergeCell ref="A17:D17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5"/>
  <sheetViews>
    <sheetView view="pageBreakPreview" zoomScale="80" zoomScaleSheetLayoutView="80" workbookViewId="0">
      <selection activeCell="A9" sqref="A9:F9"/>
    </sheetView>
  </sheetViews>
  <sheetFormatPr defaultRowHeight="15"/>
  <cols>
    <col min="1" max="1" width="9.28515625" customWidth="1"/>
    <col min="2" max="2" width="52.5703125" customWidth="1"/>
    <col min="3" max="3" width="13" customWidth="1"/>
    <col min="4" max="4" width="12" customWidth="1"/>
    <col min="5" max="5" width="15.140625" customWidth="1"/>
    <col min="6" max="6" width="15.28515625" customWidth="1"/>
  </cols>
  <sheetData>
    <row r="1" spans="1:6" ht="15.75">
      <c r="D1" s="48" t="s">
        <v>75</v>
      </c>
      <c r="E1" s="48"/>
      <c r="F1" s="48"/>
    </row>
    <row r="2" spans="1:6" ht="15.75">
      <c r="D2" s="48" t="s">
        <v>13</v>
      </c>
      <c r="E2" s="48"/>
      <c r="F2" s="48"/>
    </row>
    <row r="3" spans="1:6" ht="15.75">
      <c r="D3" s="48" t="s">
        <v>76</v>
      </c>
      <c r="E3" s="48"/>
      <c r="F3" s="48"/>
    </row>
    <row r="4" spans="1:6" ht="15.75">
      <c r="D4" s="62"/>
      <c r="E4" s="48" t="s">
        <v>77</v>
      </c>
      <c r="F4" s="48"/>
    </row>
    <row r="5" spans="1:6" ht="15.75">
      <c r="D5" s="63" t="s">
        <v>78</v>
      </c>
      <c r="E5" s="64" t="s">
        <v>79</v>
      </c>
      <c r="F5" s="64"/>
    </row>
    <row r="6" spans="1:6" ht="15.75" customHeight="1">
      <c r="A6" s="175" t="s">
        <v>87</v>
      </c>
      <c r="B6" s="175"/>
      <c r="C6" s="175"/>
      <c r="D6" s="175"/>
      <c r="E6" s="175"/>
      <c r="F6" s="175"/>
    </row>
    <row r="7" spans="1:6" ht="15.75" customHeight="1">
      <c r="A7" s="175"/>
      <c r="B7" s="175"/>
      <c r="C7" s="175"/>
      <c r="D7" s="175"/>
      <c r="E7" s="175"/>
      <c r="F7" s="175"/>
    </row>
    <row r="8" spans="1:6" ht="18.75" customHeight="1">
      <c r="A8" s="175"/>
      <c r="B8" s="175"/>
      <c r="C8" s="175"/>
      <c r="D8" s="175"/>
      <c r="E8" s="175"/>
      <c r="F8" s="175"/>
    </row>
    <row r="9" spans="1:6">
      <c r="A9" s="174" t="s">
        <v>85</v>
      </c>
      <c r="B9" s="174"/>
      <c r="C9" s="174"/>
      <c r="D9" s="174"/>
      <c r="E9" s="174"/>
      <c r="F9" s="174"/>
    </row>
    <row r="10" spans="1:6" ht="71.25">
      <c r="A10" s="65" t="s">
        <v>86</v>
      </c>
      <c r="B10" s="65" t="s">
        <v>63</v>
      </c>
      <c r="C10" s="70"/>
      <c r="D10" s="67" t="s">
        <v>89</v>
      </c>
      <c r="E10" s="74" t="s">
        <v>90</v>
      </c>
      <c r="F10" s="74" t="s">
        <v>91</v>
      </c>
    </row>
    <row r="11" spans="1:6">
      <c r="A11" s="18" t="s">
        <v>50</v>
      </c>
      <c r="B11" s="19" t="s">
        <v>84</v>
      </c>
      <c r="C11" s="19"/>
      <c r="D11" s="20"/>
      <c r="E11" s="73"/>
      <c r="F11" s="66"/>
    </row>
    <row r="12" spans="1:6">
      <c r="A12" s="21" t="s">
        <v>54</v>
      </c>
      <c r="B12" s="23" t="s">
        <v>59</v>
      </c>
      <c r="C12" s="20" t="s">
        <v>70</v>
      </c>
      <c r="D12" s="20">
        <v>0.44</v>
      </c>
      <c r="E12" s="20">
        <v>0.53</v>
      </c>
      <c r="F12" s="75">
        <v>0.53</v>
      </c>
    </row>
    <row r="13" spans="1:6">
      <c r="A13" s="14"/>
      <c r="B13" s="71"/>
      <c r="C13" s="72"/>
      <c r="D13" s="72"/>
      <c r="E13" s="72"/>
      <c r="F13" s="14"/>
    </row>
    <row r="14" spans="1:6">
      <c r="A14" s="16" t="s">
        <v>88</v>
      </c>
      <c r="B14" s="16"/>
      <c r="C14" s="16"/>
      <c r="D14" s="16"/>
      <c r="E14" s="16"/>
      <c r="F14" s="16"/>
    </row>
    <row r="15" spans="1:6">
      <c r="A15" s="69"/>
    </row>
  </sheetData>
  <mergeCells count="2">
    <mergeCell ref="A9:F9"/>
    <mergeCell ref="A6:F8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N46"/>
  <sheetViews>
    <sheetView workbookViewId="0">
      <selection activeCell="I19" sqref="I19"/>
    </sheetView>
  </sheetViews>
  <sheetFormatPr defaultRowHeight="15" customHeight="1"/>
  <cols>
    <col min="1" max="3" width="9.140625" style="114"/>
    <col min="4" max="7" width="9.140625" style="115"/>
    <col min="8" max="8" width="9.140625" style="116"/>
    <col min="9" max="10" width="9.140625" style="117"/>
    <col min="11" max="12" width="9.140625" style="116"/>
    <col min="13" max="13" width="9.140625" style="117"/>
    <col min="14" max="16384" width="9.140625" style="76"/>
  </cols>
  <sheetData>
    <row r="1" spans="1:14" ht="15" customHeight="1">
      <c r="A1" s="192" t="s">
        <v>94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</row>
    <row r="2" spans="1:14" ht="15" customHeight="1">
      <c r="A2" s="192" t="s">
        <v>95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</row>
    <row r="3" spans="1:14" ht="15" customHeight="1">
      <c r="A3" s="192" t="s">
        <v>96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</row>
    <row r="4" spans="1:14" ht="15" customHeight="1">
      <c r="A4" s="193" t="s">
        <v>97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</row>
    <row r="5" spans="1:14" ht="15" customHeight="1">
      <c r="A5" s="192" t="s">
        <v>98</v>
      </c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</row>
    <row r="6" spans="1:14" ht="15" customHeight="1">
      <c r="A6" s="77"/>
      <c r="B6" s="77"/>
      <c r="C6" s="77"/>
      <c r="D6" s="77"/>
      <c r="E6" s="77"/>
      <c r="F6" s="77"/>
      <c r="G6" s="77"/>
      <c r="H6" s="78"/>
      <c r="I6" s="78"/>
      <c r="J6" s="78"/>
      <c r="K6" s="78"/>
      <c r="L6" s="78"/>
      <c r="M6" s="78"/>
      <c r="N6" s="78"/>
    </row>
    <row r="7" spans="1:14" ht="15" customHeight="1" thickBot="1">
      <c r="A7" s="78"/>
      <c r="B7" s="78"/>
      <c r="C7" s="78"/>
      <c r="D7" s="78"/>
      <c r="E7" s="78"/>
      <c r="F7" s="78"/>
      <c r="G7" s="79"/>
      <c r="H7" s="79"/>
      <c r="I7" s="79"/>
      <c r="J7" s="79"/>
      <c r="K7" s="79"/>
      <c r="L7" s="79"/>
      <c r="M7" s="79"/>
      <c r="N7" s="79"/>
    </row>
    <row r="8" spans="1:14" s="82" customFormat="1" ht="15" customHeight="1" thickBot="1">
      <c r="A8" s="181" t="s">
        <v>27</v>
      </c>
      <c r="B8" s="186"/>
      <c r="C8" s="186"/>
      <c r="D8" s="80"/>
      <c r="E8" s="80"/>
      <c r="F8" s="81"/>
      <c r="G8" s="181" t="s">
        <v>99</v>
      </c>
      <c r="H8" s="176" t="s">
        <v>100</v>
      </c>
      <c r="I8" s="179" t="s">
        <v>101</v>
      </c>
      <c r="J8" s="191"/>
      <c r="K8" s="191"/>
      <c r="L8" s="191"/>
      <c r="M8" s="176" t="s">
        <v>102</v>
      </c>
      <c r="N8" s="176" t="s">
        <v>103</v>
      </c>
    </row>
    <row r="9" spans="1:14" s="82" customFormat="1" ht="15" customHeight="1" thickBot="1">
      <c r="A9" s="187"/>
      <c r="B9" s="188"/>
      <c r="C9" s="188"/>
      <c r="D9" s="83"/>
      <c r="E9" s="83"/>
      <c r="F9" s="84"/>
      <c r="G9" s="187"/>
      <c r="H9" s="177"/>
      <c r="I9" s="179" t="s">
        <v>104</v>
      </c>
      <c r="J9" s="180"/>
      <c r="K9" s="181" t="s">
        <v>105</v>
      </c>
      <c r="L9" s="182"/>
      <c r="M9" s="177"/>
      <c r="N9" s="177"/>
    </row>
    <row r="10" spans="1:14" s="82" customFormat="1" ht="15" customHeight="1" thickBot="1">
      <c r="A10" s="189"/>
      <c r="B10" s="190"/>
      <c r="C10" s="190"/>
      <c r="D10" s="83"/>
      <c r="E10" s="83"/>
      <c r="F10" s="84"/>
      <c r="G10" s="189"/>
      <c r="H10" s="178"/>
      <c r="I10" s="85" t="s">
        <v>106</v>
      </c>
      <c r="J10" s="85" t="s">
        <v>107</v>
      </c>
      <c r="K10" s="85" t="s">
        <v>106</v>
      </c>
      <c r="L10" s="85" t="s">
        <v>107</v>
      </c>
      <c r="M10" s="178"/>
      <c r="N10" s="178"/>
    </row>
    <row r="11" spans="1:14" ht="15" customHeight="1" thickBot="1">
      <c r="A11" s="183">
        <v>1</v>
      </c>
      <c r="B11" s="184"/>
      <c r="C11" s="185"/>
      <c r="D11" s="86"/>
      <c r="E11" s="86"/>
      <c r="F11" s="87"/>
      <c r="G11" s="88">
        <v>2</v>
      </c>
      <c r="H11" s="88">
        <v>3</v>
      </c>
      <c r="I11" s="89">
        <v>4</v>
      </c>
      <c r="J11" s="89">
        <v>5</v>
      </c>
      <c r="K11" s="87">
        <v>6</v>
      </c>
      <c r="L11" s="87">
        <v>7</v>
      </c>
      <c r="M11" s="87">
        <v>8</v>
      </c>
      <c r="N11" s="90">
        <v>9</v>
      </c>
    </row>
    <row r="12" spans="1:14" ht="15" customHeight="1">
      <c r="A12" s="91" t="s">
        <v>50</v>
      </c>
      <c r="B12" s="91"/>
      <c r="C12" s="91"/>
      <c r="D12" s="92"/>
      <c r="E12" s="92"/>
      <c r="F12" s="92"/>
      <c r="G12" s="93" t="s">
        <v>108</v>
      </c>
      <c r="H12" s="94"/>
      <c r="I12" s="95"/>
      <c r="J12" s="95"/>
      <c r="K12" s="96"/>
      <c r="L12" s="96"/>
      <c r="M12" s="97"/>
      <c r="N12" s="97"/>
    </row>
    <row r="13" spans="1:14" ht="15" customHeight="1">
      <c r="A13" s="91" t="s">
        <v>50</v>
      </c>
      <c r="B13" s="91" t="s">
        <v>50</v>
      </c>
      <c r="C13" s="91"/>
      <c r="D13" s="92"/>
      <c r="E13" s="92"/>
      <c r="F13" s="92"/>
      <c r="G13" s="98" t="s">
        <v>109</v>
      </c>
      <c r="H13" s="94" t="s">
        <v>110</v>
      </c>
      <c r="I13" s="95"/>
      <c r="J13" s="95"/>
      <c r="K13" s="96"/>
      <c r="L13" s="96"/>
      <c r="M13" s="97"/>
      <c r="N13" s="97"/>
    </row>
    <row r="14" spans="1:14" ht="15" customHeight="1">
      <c r="A14" s="91" t="s">
        <v>50</v>
      </c>
      <c r="B14" s="91" t="s">
        <v>111</v>
      </c>
      <c r="C14" s="91"/>
      <c r="D14" s="92"/>
      <c r="E14" s="92"/>
      <c r="F14" s="92"/>
      <c r="G14" s="98" t="s">
        <v>112</v>
      </c>
      <c r="H14" s="94" t="s">
        <v>110</v>
      </c>
      <c r="I14" s="95"/>
      <c r="J14" s="95"/>
      <c r="K14" s="96"/>
      <c r="L14" s="96"/>
      <c r="M14" s="97"/>
      <c r="N14" s="97"/>
    </row>
    <row r="15" spans="1:14" ht="15" customHeight="1">
      <c r="A15" s="91" t="s">
        <v>50</v>
      </c>
      <c r="B15" s="91" t="s">
        <v>113</v>
      </c>
      <c r="C15" s="91"/>
      <c r="D15" s="92"/>
      <c r="E15" s="92"/>
      <c r="F15" s="92"/>
      <c r="G15" s="98" t="s">
        <v>114</v>
      </c>
      <c r="H15" s="94" t="s">
        <v>110</v>
      </c>
      <c r="I15" s="95"/>
      <c r="J15" s="95"/>
      <c r="K15" s="96"/>
      <c r="L15" s="96"/>
      <c r="M15" s="97"/>
      <c r="N15" s="97"/>
    </row>
    <row r="16" spans="1:14" ht="15" customHeight="1">
      <c r="A16" s="91" t="s">
        <v>50</v>
      </c>
      <c r="B16" s="91" t="s">
        <v>115</v>
      </c>
      <c r="C16" s="91"/>
      <c r="D16" s="92"/>
      <c r="E16" s="92"/>
      <c r="F16" s="92"/>
      <c r="G16" s="98" t="s">
        <v>116</v>
      </c>
      <c r="H16" s="94" t="s">
        <v>110</v>
      </c>
      <c r="I16" s="95"/>
      <c r="J16" s="95"/>
      <c r="K16" s="96"/>
      <c r="L16" s="96"/>
      <c r="M16" s="97"/>
      <c r="N16" s="97"/>
    </row>
    <row r="17" spans="1:14" ht="15" customHeight="1">
      <c r="A17" s="91" t="s">
        <v>50</v>
      </c>
      <c r="B17" s="91" t="s">
        <v>117</v>
      </c>
      <c r="C17" s="91"/>
      <c r="D17" s="92"/>
      <c r="E17" s="92"/>
      <c r="F17" s="92"/>
      <c r="G17" s="98" t="s">
        <v>118</v>
      </c>
      <c r="H17" s="94" t="s">
        <v>110</v>
      </c>
      <c r="I17" s="95"/>
      <c r="J17" s="95"/>
      <c r="K17" s="96"/>
      <c r="L17" s="96"/>
      <c r="M17" s="97"/>
      <c r="N17" s="97"/>
    </row>
    <row r="18" spans="1:14" ht="15" customHeight="1">
      <c r="A18" s="91" t="s">
        <v>50</v>
      </c>
      <c r="B18" s="91" t="s">
        <v>119</v>
      </c>
      <c r="C18" s="91"/>
      <c r="D18" s="92"/>
      <c r="E18" s="92"/>
      <c r="F18" s="92"/>
      <c r="G18" s="98" t="s">
        <v>120</v>
      </c>
      <c r="H18" s="94" t="s">
        <v>110</v>
      </c>
      <c r="I18" s="95"/>
      <c r="J18" s="95"/>
      <c r="K18" s="96"/>
      <c r="L18" s="96"/>
      <c r="M18" s="97"/>
      <c r="N18" s="97"/>
    </row>
    <row r="19" spans="1:14" ht="15" customHeight="1">
      <c r="A19" s="91" t="s">
        <v>50</v>
      </c>
      <c r="B19" s="91" t="s">
        <v>121</v>
      </c>
      <c r="C19" s="91"/>
      <c r="D19" s="92"/>
      <c r="E19" s="92"/>
      <c r="F19" s="92"/>
      <c r="G19" s="98" t="s">
        <v>122</v>
      </c>
      <c r="H19" s="94" t="s">
        <v>110</v>
      </c>
      <c r="I19" s="95"/>
      <c r="J19" s="95"/>
      <c r="K19" s="96"/>
      <c r="L19" s="96"/>
      <c r="M19" s="97"/>
      <c r="N19" s="97"/>
    </row>
    <row r="20" spans="1:14" ht="15" customHeight="1">
      <c r="A20" s="91" t="s">
        <v>50</v>
      </c>
      <c r="B20" s="91" t="s">
        <v>123</v>
      </c>
      <c r="C20" s="91"/>
      <c r="D20" s="92"/>
      <c r="E20" s="92"/>
      <c r="F20" s="92"/>
      <c r="G20" s="98" t="s">
        <v>124</v>
      </c>
      <c r="H20" s="94" t="s">
        <v>110</v>
      </c>
      <c r="I20" s="95"/>
      <c r="J20" s="95"/>
      <c r="K20" s="96"/>
      <c r="L20" s="96"/>
      <c r="M20" s="97"/>
      <c r="N20" s="97"/>
    </row>
    <row r="21" spans="1:14" ht="15" customHeight="1">
      <c r="A21" s="91" t="s">
        <v>50</v>
      </c>
      <c r="B21" s="91" t="s">
        <v>125</v>
      </c>
      <c r="C21" s="91"/>
      <c r="D21" s="92"/>
      <c r="E21" s="92"/>
      <c r="F21" s="92"/>
      <c r="G21" s="98" t="s">
        <v>126</v>
      </c>
      <c r="H21" s="94" t="s">
        <v>110</v>
      </c>
      <c r="I21" s="95"/>
      <c r="J21" s="95"/>
      <c r="K21" s="96"/>
      <c r="L21" s="96"/>
      <c r="M21" s="97"/>
      <c r="N21" s="97"/>
    </row>
    <row r="22" spans="1:14" ht="15" customHeight="1">
      <c r="A22" s="91" t="s">
        <v>50</v>
      </c>
      <c r="B22" s="91" t="s">
        <v>127</v>
      </c>
      <c r="C22" s="91"/>
      <c r="D22" s="92"/>
      <c r="E22" s="92"/>
      <c r="F22" s="92"/>
      <c r="G22" s="98" t="s">
        <v>128</v>
      </c>
      <c r="H22" s="94" t="s">
        <v>110</v>
      </c>
      <c r="I22" s="95"/>
      <c r="J22" s="95"/>
      <c r="K22" s="96"/>
      <c r="L22" s="96"/>
      <c r="M22" s="97"/>
      <c r="N22" s="97"/>
    </row>
    <row r="23" spans="1:14" ht="15" customHeight="1">
      <c r="A23" s="91" t="s">
        <v>50</v>
      </c>
      <c r="B23" s="91" t="s">
        <v>129</v>
      </c>
      <c r="C23" s="91"/>
      <c r="D23" s="92"/>
      <c r="E23" s="92"/>
      <c r="F23" s="92"/>
      <c r="G23" s="98" t="s">
        <v>130</v>
      </c>
      <c r="H23" s="94" t="s">
        <v>110</v>
      </c>
      <c r="I23" s="95"/>
      <c r="J23" s="95"/>
      <c r="K23" s="96"/>
      <c r="L23" s="96"/>
      <c r="M23" s="97"/>
      <c r="N23" s="97"/>
    </row>
    <row r="24" spans="1:14" ht="15" customHeight="1">
      <c r="A24" s="91" t="s">
        <v>50</v>
      </c>
      <c r="B24" s="91" t="s">
        <v>131</v>
      </c>
      <c r="C24" s="91"/>
      <c r="D24" s="92"/>
      <c r="E24" s="92"/>
      <c r="F24" s="92"/>
      <c r="G24" s="98" t="s">
        <v>132</v>
      </c>
      <c r="H24" s="94" t="s">
        <v>110</v>
      </c>
      <c r="I24" s="95"/>
      <c r="J24" s="95"/>
      <c r="K24" s="96"/>
      <c r="L24" s="96"/>
      <c r="M24" s="97"/>
      <c r="N24" s="97"/>
    </row>
    <row r="25" spans="1:14" ht="15" customHeight="1">
      <c r="A25" s="91" t="s">
        <v>50</v>
      </c>
      <c r="B25" s="91" t="s">
        <v>133</v>
      </c>
      <c r="C25" s="91"/>
      <c r="D25" s="92"/>
      <c r="E25" s="92"/>
      <c r="F25" s="92"/>
      <c r="G25" s="98" t="s">
        <v>134</v>
      </c>
      <c r="H25" s="94" t="s">
        <v>110</v>
      </c>
      <c r="I25" s="95"/>
      <c r="J25" s="95"/>
      <c r="K25" s="96"/>
      <c r="L25" s="96"/>
      <c r="M25" s="97"/>
      <c r="N25" s="97"/>
    </row>
    <row r="26" spans="1:14" ht="15" customHeight="1">
      <c r="A26" s="91" t="s">
        <v>50</v>
      </c>
      <c r="B26" s="91" t="s">
        <v>135</v>
      </c>
      <c r="C26" s="91"/>
      <c r="D26" s="92"/>
      <c r="E26" s="92"/>
      <c r="F26" s="92"/>
      <c r="G26" s="98" t="s">
        <v>136</v>
      </c>
      <c r="H26" s="94" t="s">
        <v>110</v>
      </c>
      <c r="I26" s="95"/>
      <c r="J26" s="95"/>
      <c r="K26" s="96"/>
      <c r="L26" s="96"/>
      <c r="M26" s="97"/>
      <c r="N26" s="97"/>
    </row>
    <row r="27" spans="1:14" ht="15" customHeight="1">
      <c r="A27" s="91" t="s">
        <v>50</v>
      </c>
      <c r="B27" s="91" t="s">
        <v>137</v>
      </c>
      <c r="C27" s="91"/>
      <c r="D27" s="92"/>
      <c r="E27" s="92"/>
      <c r="F27" s="92"/>
      <c r="G27" s="98" t="s">
        <v>138</v>
      </c>
      <c r="H27" s="94" t="s">
        <v>139</v>
      </c>
      <c r="I27" s="95"/>
      <c r="J27" s="95"/>
      <c r="K27" s="96"/>
      <c r="L27" s="96"/>
      <c r="M27" s="97"/>
      <c r="N27" s="97"/>
    </row>
    <row r="28" spans="1:14" ht="15" customHeight="1">
      <c r="A28" s="91" t="s">
        <v>50</v>
      </c>
      <c r="B28" s="91" t="s">
        <v>140</v>
      </c>
      <c r="C28" s="91"/>
      <c r="D28" s="92"/>
      <c r="E28" s="92"/>
      <c r="F28" s="92"/>
      <c r="G28" s="98" t="s">
        <v>141</v>
      </c>
      <c r="H28" s="94" t="s">
        <v>139</v>
      </c>
      <c r="I28" s="95"/>
      <c r="J28" s="95"/>
      <c r="K28" s="96"/>
      <c r="L28" s="96"/>
      <c r="M28" s="97"/>
      <c r="N28" s="97"/>
    </row>
    <row r="29" spans="1:14" ht="15" customHeight="1">
      <c r="A29" s="91" t="s">
        <v>111</v>
      </c>
      <c r="B29" s="91"/>
      <c r="C29" s="91"/>
      <c r="D29" s="92"/>
      <c r="E29" s="92"/>
      <c r="F29" s="92"/>
      <c r="G29" s="93" t="s">
        <v>142</v>
      </c>
      <c r="H29" s="94"/>
      <c r="I29" s="95"/>
      <c r="J29" s="95"/>
      <c r="K29" s="96"/>
      <c r="L29" s="96"/>
      <c r="M29" s="97"/>
      <c r="N29" s="97"/>
    </row>
    <row r="30" spans="1:14" ht="15" customHeight="1">
      <c r="A30" s="91" t="s">
        <v>111</v>
      </c>
      <c r="B30" s="91" t="s">
        <v>50</v>
      </c>
      <c r="C30" s="91"/>
      <c r="D30" s="92"/>
      <c r="E30" s="92"/>
      <c r="F30" s="92"/>
      <c r="G30" s="91" t="s">
        <v>143</v>
      </c>
      <c r="H30" s="99" t="s">
        <v>70</v>
      </c>
      <c r="I30" s="95"/>
      <c r="J30" s="95"/>
      <c r="K30" s="96"/>
      <c r="L30" s="96"/>
      <c r="M30" s="97"/>
      <c r="N30" s="97"/>
    </row>
    <row r="31" spans="1:14" ht="15" customHeight="1">
      <c r="A31" s="91" t="s">
        <v>111</v>
      </c>
      <c r="B31" s="91" t="s">
        <v>111</v>
      </c>
      <c r="C31" s="91"/>
      <c r="D31" s="92"/>
      <c r="E31" s="92"/>
      <c r="F31" s="92"/>
      <c r="G31" s="91" t="s">
        <v>144</v>
      </c>
      <c r="H31" s="99" t="s">
        <v>70</v>
      </c>
      <c r="I31" s="95"/>
      <c r="J31" s="95"/>
      <c r="K31" s="96"/>
      <c r="L31" s="96"/>
      <c r="M31" s="97"/>
      <c r="N31" s="97"/>
    </row>
    <row r="32" spans="1:14" ht="15" customHeight="1">
      <c r="A32" s="91" t="s">
        <v>111</v>
      </c>
      <c r="B32" s="91" t="s">
        <v>113</v>
      </c>
      <c r="C32" s="91"/>
      <c r="D32" s="92"/>
      <c r="E32" s="92"/>
      <c r="F32" s="92"/>
      <c r="G32" s="91" t="s">
        <v>145</v>
      </c>
      <c r="H32" s="99" t="s">
        <v>70</v>
      </c>
      <c r="I32" s="95"/>
      <c r="J32" s="95"/>
      <c r="K32" s="96"/>
      <c r="L32" s="96"/>
      <c r="M32" s="97"/>
      <c r="N32" s="97"/>
    </row>
    <row r="33" spans="1:14" ht="15" customHeight="1">
      <c r="A33" s="91" t="s">
        <v>111</v>
      </c>
      <c r="B33" s="91" t="s">
        <v>115</v>
      </c>
      <c r="C33" s="91"/>
      <c r="D33" s="92"/>
      <c r="E33" s="92"/>
      <c r="F33" s="92"/>
      <c r="G33" s="91" t="s">
        <v>146</v>
      </c>
      <c r="H33" s="99" t="s">
        <v>70</v>
      </c>
      <c r="I33" s="95"/>
      <c r="J33" s="95"/>
      <c r="K33" s="96"/>
      <c r="L33" s="96"/>
      <c r="M33" s="97"/>
      <c r="N33" s="97"/>
    </row>
    <row r="34" spans="1:14" ht="15" customHeight="1">
      <c r="A34" s="91" t="s">
        <v>111</v>
      </c>
      <c r="B34" s="91" t="s">
        <v>117</v>
      </c>
      <c r="C34" s="91"/>
      <c r="D34" s="92"/>
      <c r="E34" s="92"/>
      <c r="F34" s="92"/>
      <c r="G34" s="91" t="s">
        <v>147</v>
      </c>
      <c r="H34" s="99" t="s">
        <v>70</v>
      </c>
      <c r="I34" s="95"/>
      <c r="J34" s="95"/>
      <c r="K34" s="96"/>
      <c r="L34" s="96"/>
      <c r="M34" s="97"/>
      <c r="N34" s="97"/>
    </row>
    <row r="35" spans="1:14" ht="15" customHeight="1">
      <c r="A35" s="91" t="s">
        <v>111</v>
      </c>
      <c r="B35" s="91" t="s">
        <v>119</v>
      </c>
      <c r="C35" s="91"/>
      <c r="D35" s="92"/>
      <c r="E35" s="92"/>
      <c r="F35" s="92"/>
      <c r="G35" s="91" t="s">
        <v>148</v>
      </c>
      <c r="H35" s="99" t="s">
        <v>70</v>
      </c>
      <c r="I35" s="95"/>
      <c r="J35" s="95"/>
      <c r="K35" s="96"/>
      <c r="L35" s="96"/>
      <c r="M35" s="97"/>
      <c r="N35" s="97"/>
    </row>
    <row r="36" spans="1:14" ht="15" customHeight="1">
      <c r="A36" s="100" t="s">
        <v>113</v>
      </c>
      <c r="B36" s="101"/>
      <c r="C36" s="101"/>
      <c r="D36" s="102"/>
      <c r="E36" s="102"/>
      <c r="F36" s="102"/>
      <c r="G36" s="103" t="s">
        <v>149</v>
      </c>
      <c r="H36" s="94" t="s">
        <v>110</v>
      </c>
      <c r="I36" s="96">
        <v>0.44</v>
      </c>
      <c r="J36" s="96">
        <v>0.53</v>
      </c>
      <c r="K36" s="96">
        <v>0.4</v>
      </c>
      <c r="L36" s="96">
        <v>0.48</v>
      </c>
      <c r="M36" s="97">
        <v>110</v>
      </c>
      <c r="N36" s="97"/>
    </row>
    <row r="37" spans="1:14" ht="15" customHeight="1">
      <c r="A37" s="104"/>
      <c r="B37" s="104"/>
      <c r="C37" s="105"/>
      <c r="D37" s="106"/>
      <c r="E37" s="106"/>
      <c r="F37" s="106"/>
      <c r="G37" s="107"/>
      <c r="H37" s="108"/>
      <c r="I37" s="109"/>
      <c r="J37" s="109"/>
      <c r="K37" s="96"/>
      <c r="L37" s="96"/>
      <c r="M37" s="97"/>
      <c r="N37" s="97"/>
    </row>
    <row r="38" spans="1:14" ht="15" customHeight="1">
      <c r="A38" s="194" t="s">
        <v>150</v>
      </c>
      <c r="B38" s="194"/>
      <c r="C38" s="194"/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</row>
    <row r="39" spans="1:14" ht="15" customHeight="1">
      <c r="A39" s="104"/>
      <c r="B39" s="104"/>
      <c r="C39" s="105"/>
      <c r="D39" s="106"/>
      <c r="E39" s="106"/>
      <c r="F39" s="106"/>
      <c r="G39" s="107"/>
      <c r="H39" s="108"/>
      <c r="I39" s="109"/>
      <c r="J39" s="109"/>
      <c r="K39" s="96"/>
      <c r="L39" s="96"/>
      <c r="M39" s="96"/>
      <c r="N39" s="97"/>
    </row>
    <row r="40" spans="1:14" ht="15" customHeight="1">
      <c r="A40" s="194" t="s">
        <v>151</v>
      </c>
      <c r="B40" s="194"/>
      <c r="C40" s="194"/>
      <c r="D40" s="194"/>
      <c r="E40" s="194"/>
      <c r="F40" s="194"/>
      <c r="G40" s="194"/>
      <c r="H40" s="108"/>
      <c r="I40" s="110"/>
      <c r="J40" s="111"/>
      <c r="K40" s="196" t="s">
        <v>71</v>
      </c>
      <c r="L40" s="196"/>
      <c r="M40" s="196"/>
      <c r="N40" s="196"/>
    </row>
    <row r="41" spans="1:14" ht="15" customHeight="1">
      <c r="A41" s="112"/>
      <c r="B41" s="112"/>
      <c r="C41" s="112"/>
      <c r="D41" s="112"/>
      <c r="E41" s="112"/>
      <c r="F41" s="112"/>
      <c r="G41" s="112"/>
      <c r="H41" s="108"/>
      <c r="I41" s="109" t="s">
        <v>152</v>
      </c>
      <c r="J41" s="113"/>
      <c r="K41" s="195" t="s">
        <v>153</v>
      </c>
      <c r="L41" s="195"/>
      <c r="M41" s="83"/>
      <c r="N41" s="83"/>
    </row>
    <row r="42" spans="1:14" ht="15" customHeight="1">
      <c r="A42" s="112"/>
      <c r="B42" s="112"/>
      <c r="C42" s="112"/>
      <c r="D42" s="112"/>
      <c r="E42" s="112"/>
      <c r="F42" s="112"/>
      <c r="G42" s="112"/>
      <c r="H42" s="108"/>
      <c r="I42" s="109"/>
      <c r="J42" s="113" t="s">
        <v>154</v>
      </c>
      <c r="K42" s="83"/>
      <c r="L42" s="83"/>
      <c r="M42" s="83"/>
      <c r="N42" s="83"/>
    </row>
    <row r="43" spans="1:14" ht="15" customHeight="1">
      <c r="A43" s="194" t="s">
        <v>155</v>
      </c>
      <c r="B43" s="194"/>
      <c r="C43" s="194"/>
      <c r="D43" s="194"/>
      <c r="E43" s="194"/>
      <c r="F43" s="194"/>
      <c r="G43" s="194"/>
      <c r="H43" s="108"/>
      <c r="I43" s="110"/>
      <c r="J43" s="111"/>
      <c r="K43" s="196" t="s">
        <v>156</v>
      </c>
      <c r="L43" s="196"/>
      <c r="M43" s="196"/>
      <c r="N43" s="196"/>
    </row>
    <row r="44" spans="1:14" ht="15" customHeight="1">
      <c r="A44" s="112"/>
      <c r="B44" s="112"/>
      <c r="C44" s="112"/>
      <c r="D44" s="112"/>
      <c r="E44" s="112"/>
      <c r="F44" s="112"/>
      <c r="G44" s="112"/>
      <c r="H44" s="108"/>
      <c r="I44" s="109" t="s">
        <v>152</v>
      </c>
      <c r="J44" s="113"/>
      <c r="K44" s="195" t="s">
        <v>153</v>
      </c>
      <c r="L44" s="195"/>
      <c r="M44" s="83"/>
      <c r="N44" s="83"/>
    </row>
    <row r="45" spans="1:14" ht="15" customHeight="1">
      <c r="A45" s="194" t="s">
        <v>72</v>
      </c>
      <c r="B45" s="194"/>
      <c r="C45" s="194"/>
      <c r="D45" s="194"/>
      <c r="E45" s="194"/>
      <c r="F45" s="194"/>
      <c r="G45" s="194"/>
      <c r="H45" s="108"/>
      <c r="I45" s="110"/>
      <c r="J45" s="111"/>
      <c r="K45" s="196" t="s">
        <v>73</v>
      </c>
      <c r="L45" s="196"/>
      <c r="M45" s="196"/>
      <c r="N45" s="196"/>
    </row>
    <row r="46" spans="1:14" ht="15" customHeight="1">
      <c r="A46" s="104"/>
      <c r="B46" s="104"/>
      <c r="C46" s="105"/>
      <c r="D46" s="106"/>
      <c r="E46" s="106"/>
      <c r="F46" s="106"/>
      <c r="G46" s="107"/>
      <c r="H46" s="108"/>
      <c r="I46" s="109" t="s">
        <v>152</v>
      </c>
      <c r="J46" s="113"/>
      <c r="K46" s="195" t="s">
        <v>153</v>
      </c>
      <c r="L46" s="195"/>
      <c r="M46" s="83"/>
      <c r="N46" s="83"/>
    </row>
  </sheetData>
  <mergeCells count="24">
    <mergeCell ref="A38:N38"/>
    <mergeCell ref="K46:L46"/>
    <mergeCell ref="K41:L41"/>
    <mergeCell ref="A43:G43"/>
    <mergeCell ref="K43:N43"/>
    <mergeCell ref="K44:L44"/>
    <mergeCell ref="A45:G45"/>
    <mergeCell ref="K45:N45"/>
    <mergeCell ref="A40:G40"/>
    <mergeCell ref="K40:N40"/>
    <mergeCell ref="A1:N1"/>
    <mergeCell ref="A2:N2"/>
    <mergeCell ref="A3:N3"/>
    <mergeCell ref="A4:N4"/>
    <mergeCell ref="A5:N5"/>
    <mergeCell ref="N8:N10"/>
    <mergeCell ref="I9:J9"/>
    <mergeCell ref="K9:L9"/>
    <mergeCell ref="A11:C11"/>
    <mergeCell ref="A8:C10"/>
    <mergeCell ref="G8:G10"/>
    <mergeCell ref="H8:H10"/>
    <mergeCell ref="I8:L8"/>
    <mergeCell ref="M8:M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5</vt:i4>
      </vt:variant>
    </vt:vector>
  </HeadingPairs>
  <TitlesOfParts>
    <vt:vector size="12" baseType="lpstr">
      <vt:lpstr>кальк</vt:lpstr>
      <vt:lpstr>за 1 мин</vt:lpstr>
      <vt:lpstr>з.пл.</vt:lpstr>
      <vt:lpstr>сравнительная</vt:lpstr>
      <vt:lpstr>прейск</vt:lpstr>
      <vt:lpstr>Утверждаю</vt:lpstr>
      <vt:lpstr>Информация</vt:lpstr>
      <vt:lpstr>з.пл.!Область_печати</vt:lpstr>
      <vt:lpstr>'за 1 мин'!Область_печати</vt:lpstr>
      <vt:lpstr>кальк!Область_печати</vt:lpstr>
      <vt:lpstr>прейск!Область_печати</vt:lpstr>
      <vt:lpstr>Утверждаю!Область_печати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ЭКОНОМИСТ</dc:creator>
  <cp:lastModifiedBy>ЭКОНОМИСТ</cp:lastModifiedBy>
  <cp:lastPrinted>2025-01-22T08:47:41Z</cp:lastPrinted>
  <dcterms:created xsi:type="dcterms:W3CDTF">2018-10-24T12:17:40Z</dcterms:created>
  <dcterms:modified xsi:type="dcterms:W3CDTF">2025-01-22T08:47:45Z</dcterms:modified>
</cp:coreProperties>
</file>