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225" windowWidth="15120" windowHeight="7890" firstSheet="8" activeTab="10"/>
  </bookViews>
  <sheets>
    <sheet name="за 1 мин" sheetId="1" r:id="rId1"/>
    <sheet name="зар.плата" sheetId="2" r:id="rId2"/>
    <sheet name="калькуляция" sheetId="3" r:id="rId3"/>
    <sheet name="сравн. табл." sheetId="5" r:id="rId4"/>
    <sheet name="прейскурант" sheetId="8" r:id="rId5"/>
    <sheet name="УТВЕРЖДАЮ" sheetId="9" r:id="rId6"/>
    <sheet name="Т4 и ТТГ" sheetId="10" r:id="rId7"/>
    <sheet name="Лист1" sheetId="11" r:id="rId8"/>
    <sheet name="биохим2022" sheetId="12" r:id="rId9"/>
    <sheet name="прейск2022" sheetId="13" r:id="rId10"/>
    <sheet name="биохимия" sheetId="14" r:id="rId11"/>
    <sheet name="сравнительная" sheetId="15" r:id="rId12"/>
    <sheet name="Лист2" sheetId="16" r:id="rId13"/>
  </sheets>
  <definedNames>
    <definedName name="_xlnm.Print_Area" localSheetId="8">биохим2022!$A$1:$Q$185</definedName>
    <definedName name="_xlnm.Print_Area" localSheetId="2">калькуляция!$A$1:$AE$447</definedName>
    <definedName name="_xlnm.Print_Area" localSheetId="11">сравнительная!$A$1:$F$51</definedName>
  </definedNames>
  <calcPr calcId="124519" fullPrecision="0"/>
</workbook>
</file>

<file path=xl/calcChain.xml><?xml version="1.0" encoding="utf-8"?>
<calcChain xmlns="http://schemas.openxmlformats.org/spreadsheetml/2006/main">
  <c r="C23" i="14"/>
  <c r="D46" i="15"/>
  <c r="C46" i="14" s="1"/>
  <c r="D45" i="15"/>
  <c r="C45" i="14" s="1"/>
  <c r="D44" i="15"/>
  <c r="C44" i="14" s="1"/>
  <c r="D43" i="15"/>
  <c r="C43" i="14" s="1"/>
  <c r="D42" i="15"/>
  <c r="C42" i="14" s="1"/>
  <c r="D41" i="15"/>
  <c r="C41" i="14" s="1"/>
  <c r="D40" i="15"/>
  <c r="C40" i="14" s="1"/>
  <c r="D39" i="15"/>
  <c r="C39" i="14" s="1"/>
  <c r="D37" i="15"/>
  <c r="C37" i="14" s="1"/>
  <c r="D36" i="15"/>
  <c r="C36" i="14" s="1"/>
  <c r="D35" i="15"/>
  <c r="C35" i="14" s="1"/>
  <c r="D33" i="15"/>
  <c r="C33" i="14" s="1"/>
  <c r="D32" i="15"/>
  <c r="C32" i="14" s="1"/>
  <c r="D31" i="15"/>
  <c r="C31" i="14" s="1"/>
  <c r="D30" i="15"/>
  <c r="C30" i="14" s="1"/>
  <c r="D29" i="15"/>
  <c r="C29" i="14" s="1"/>
  <c r="D28" i="15"/>
  <c r="C28" i="14" s="1"/>
  <c r="D27" i="15"/>
  <c r="C27" i="14" s="1"/>
  <c r="D25" i="15"/>
  <c r="C25" i="14" s="1"/>
  <c r="D24" i="15"/>
  <c r="C24" i="14" s="1"/>
  <c r="D22" i="15"/>
  <c r="C22" i="14" s="1"/>
  <c r="D21" i="15"/>
  <c r="C21" i="14" s="1"/>
  <c r="D16" i="15"/>
  <c r="C16" i="14" s="1"/>
  <c r="D15" i="15"/>
  <c r="C15" i="14" s="1"/>
  <c r="D13" i="15"/>
  <c r="C13" i="14" s="1"/>
  <c r="D11" i="15"/>
  <c r="C11" i="14" s="1"/>
  <c r="C47" i="15"/>
  <c r="D84" i="13"/>
  <c r="C12" i="12"/>
  <c r="K171"/>
  <c r="J171"/>
  <c r="I171"/>
  <c r="H171"/>
  <c r="G171"/>
  <c r="F171"/>
  <c r="E171"/>
  <c r="D171"/>
  <c r="C171"/>
  <c r="B171"/>
  <c r="K166"/>
  <c r="J166"/>
  <c r="I166"/>
  <c r="H166"/>
  <c r="G166"/>
  <c r="F166"/>
  <c r="E166"/>
  <c r="D166"/>
  <c r="C166"/>
  <c r="B166"/>
  <c r="M150"/>
  <c r="L150"/>
  <c r="K150"/>
  <c r="J150"/>
  <c r="I150"/>
  <c r="H150"/>
  <c r="G150"/>
  <c r="F150"/>
  <c r="E150"/>
  <c r="D150"/>
  <c r="C150"/>
  <c r="B150"/>
  <c r="M145"/>
  <c r="L145"/>
  <c r="K145"/>
  <c r="J145"/>
  <c r="I145"/>
  <c r="H145"/>
  <c r="G145"/>
  <c r="F145"/>
  <c r="E145"/>
  <c r="D145"/>
  <c r="C145"/>
  <c r="B145"/>
  <c r="M129"/>
  <c r="L129"/>
  <c r="K129"/>
  <c r="J129"/>
  <c r="I129"/>
  <c r="H129"/>
  <c r="G129"/>
  <c r="F129"/>
  <c r="E129"/>
  <c r="D129"/>
  <c r="C129"/>
  <c r="B129"/>
  <c r="M124"/>
  <c r="L124"/>
  <c r="K124"/>
  <c r="J124"/>
  <c r="I124"/>
  <c r="H124"/>
  <c r="G124"/>
  <c r="F124"/>
  <c r="E124"/>
  <c r="D124"/>
  <c r="C124"/>
  <c r="B124"/>
  <c r="M107"/>
  <c r="L107"/>
  <c r="K107"/>
  <c r="J107"/>
  <c r="I107"/>
  <c r="H107"/>
  <c r="G107"/>
  <c r="F107"/>
  <c r="E107"/>
  <c r="D107"/>
  <c r="C107"/>
  <c r="B107"/>
  <c r="M102"/>
  <c r="L102"/>
  <c r="K102"/>
  <c r="J102"/>
  <c r="I102"/>
  <c r="H102"/>
  <c r="G102"/>
  <c r="F102"/>
  <c r="E102"/>
  <c r="D102"/>
  <c r="C102"/>
  <c r="B102"/>
  <c r="Q86"/>
  <c r="P86"/>
  <c r="O86"/>
  <c r="N86"/>
  <c r="M86"/>
  <c r="L86"/>
  <c r="K86"/>
  <c r="J86"/>
  <c r="I86"/>
  <c r="H86"/>
  <c r="G86"/>
  <c r="F86"/>
  <c r="E86"/>
  <c r="D86"/>
  <c r="C86"/>
  <c r="B86"/>
  <c r="Q81"/>
  <c r="P81"/>
  <c r="O81"/>
  <c r="N81"/>
  <c r="M81"/>
  <c r="L81"/>
  <c r="K81"/>
  <c r="J81"/>
  <c r="I81"/>
  <c r="H81"/>
  <c r="G81"/>
  <c r="F81"/>
  <c r="E81"/>
  <c r="D81"/>
  <c r="C81"/>
  <c r="B81"/>
  <c r="M65"/>
  <c r="L65"/>
  <c r="K65"/>
  <c r="J65"/>
  <c r="I65"/>
  <c r="H65"/>
  <c r="G65"/>
  <c r="F65"/>
  <c r="E65"/>
  <c r="D65"/>
  <c r="C65"/>
  <c r="B65"/>
  <c r="M60"/>
  <c r="L60"/>
  <c r="K60"/>
  <c r="J60"/>
  <c r="I60"/>
  <c r="H60"/>
  <c r="G60"/>
  <c r="F60"/>
  <c r="E60"/>
  <c r="D60"/>
  <c r="C60"/>
  <c r="B60"/>
  <c r="Q42"/>
  <c r="P42"/>
  <c r="O42"/>
  <c r="N42"/>
  <c r="M42"/>
  <c r="L42"/>
  <c r="K42"/>
  <c r="J42"/>
  <c r="I42"/>
  <c r="H42"/>
  <c r="G42"/>
  <c r="F42"/>
  <c r="E42"/>
  <c r="D42"/>
  <c r="C42"/>
  <c r="B42"/>
  <c r="Q37"/>
  <c r="P37"/>
  <c r="O37"/>
  <c r="N37"/>
  <c r="M37"/>
  <c r="L37"/>
  <c r="K37"/>
  <c r="J37"/>
  <c r="I37"/>
  <c r="H37"/>
  <c r="G37"/>
  <c r="F37"/>
  <c r="E37"/>
  <c r="D37"/>
  <c r="C37"/>
  <c r="B37"/>
  <c r="G16"/>
  <c r="F16"/>
  <c r="E16"/>
  <c r="D16"/>
  <c r="C16"/>
  <c r="B16"/>
  <c r="G11"/>
  <c r="F11"/>
  <c r="E11"/>
  <c r="D11"/>
  <c r="C11"/>
  <c r="B11"/>
  <c r="K433" i="3"/>
  <c r="J433"/>
  <c r="I433"/>
  <c r="H433"/>
  <c r="G433"/>
  <c r="F433"/>
  <c r="E433"/>
  <c r="D433"/>
  <c r="C433"/>
  <c r="B433"/>
  <c r="K428"/>
  <c r="J428"/>
  <c r="I428"/>
  <c r="H428"/>
  <c r="G428"/>
  <c r="F428"/>
  <c r="E428"/>
  <c r="D428"/>
  <c r="C428"/>
  <c r="B428"/>
  <c r="M412"/>
  <c r="L412"/>
  <c r="K412"/>
  <c r="J412"/>
  <c r="I412"/>
  <c r="H412"/>
  <c r="G412"/>
  <c r="F412"/>
  <c r="E412"/>
  <c r="D412"/>
  <c r="C412"/>
  <c r="B412"/>
  <c r="M407"/>
  <c r="L407"/>
  <c r="K407"/>
  <c r="J407"/>
  <c r="I407"/>
  <c r="H407"/>
  <c r="G407"/>
  <c r="F407"/>
  <c r="E407"/>
  <c r="D407"/>
  <c r="C407"/>
  <c r="B407"/>
  <c r="M391"/>
  <c r="L391"/>
  <c r="K391"/>
  <c r="J391"/>
  <c r="I391"/>
  <c r="H391"/>
  <c r="G391"/>
  <c r="F391"/>
  <c r="E391"/>
  <c r="D391"/>
  <c r="C391"/>
  <c r="B391"/>
  <c r="M386"/>
  <c r="L386"/>
  <c r="K386"/>
  <c r="J386"/>
  <c r="I386"/>
  <c r="H386"/>
  <c r="G386"/>
  <c r="F386"/>
  <c r="E386"/>
  <c r="D386"/>
  <c r="C386"/>
  <c r="B386"/>
  <c r="M369"/>
  <c r="L369"/>
  <c r="K369"/>
  <c r="J369"/>
  <c r="I369"/>
  <c r="H369"/>
  <c r="G369"/>
  <c r="F369"/>
  <c r="E369"/>
  <c r="D369"/>
  <c r="C369"/>
  <c r="B369"/>
  <c r="M364"/>
  <c r="L364"/>
  <c r="K364"/>
  <c r="J364"/>
  <c r="I364"/>
  <c r="H364"/>
  <c r="G364"/>
  <c r="F364"/>
  <c r="E364"/>
  <c r="D364"/>
  <c r="C364"/>
  <c r="B364"/>
  <c r="Q348"/>
  <c r="P348"/>
  <c r="O348"/>
  <c r="N348"/>
  <c r="M348"/>
  <c r="L348"/>
  <c r="K348"/>
  <c r="J348"/>
  <c r="I348"/>
  <c r="H348"/>
  <c r="G348"/>
  <c r="F348"/>
  <c r="E348"/>
  <c r="D348"/>
  <c r="C348"/>
  <c r="B348"/>
  <c r="Q343"/>
  <c r="P343"/>
  <c r="O343"/>
  <c r="N343"/>
  <c r="M343"/>
  <c r="L343"/>
  <c r="K343"/>
  <c r="J343"/>
  <c r="I343"/>
  <c r="H343"/>
  <c r="G343"/>
  <c r="F343"/>
  <c r="E343"/>
  <c r="D343"/>
  <c r="C343"/>
  <c r="B343"/>
  <c r="M327"/>
  <c r="L327"/>
  <c r="K327"/>
  <c r="J327"/>
  <c r="I327"/>
  <c r="H327"/>
  <c r="G327"/>
  <c r="F327"/>
  <c r="E327"/>
  <c r="D327"/>
  <c r="C327"/>
  <c r="B327"/>
  <c r="M322"/>
  <c r="L322"/>
  <c r="K322"/>
  <c r="J322"/>
  <c r="I322"/>
  <c r="H322"/>
  <c r="G322"/>
  <c r="F322"/>
  <c r="E322"/>
  <c r="D322"/>
  <c r="C322"/>
  <c r="B322"/>
  <c r="Q304"/>
  <c r="P304"/>
  <c r="O304"/>
  <c r="N304"/>
  <c r="M304"/>
  <c r="L304"/>
  <c r="K304"/>
  <c r="J304"/>
  <c r="I304"/>
  <c r="H304"/>
  <c r="G304"/>
  <c r="F304"/>
  <c r="E304"/>
  <c r="D304"/>
  <c r="C304"/>
  <c r="B304"/>
  <c r="Q299"/>
  <c r="P299"/>
  <c r="O299"/>
  <c r="N299"/>
  <c r="M299"/>
  <c r="L299"/>
  <c r="K299"/>
  <c r="J299"/>
  <c r="I299"/>
  <c r="H299"/>
  <c r="G299"/>
  <c r="F299"/>
  <c r="E299"/>
  <c r="D299"/>
  <c r="C299"/>
  <c r="B299"/>
  <c r="D79" i="9"/>
  <c r="C79"/>
  <c r="F20" i="1"/>
  <c r="C26"/>
  <c r="F27"/>
  <c r="F41" i="10"/>
  <c r="F40"/>
  <c r="F39"/>
  <c r="E41"/>
  <c r="E40"/>
  <c r="E39"/>
  <c r="D160" i="9"/>
  <c r="C160"/>
  <c r="C152"/>
  <c r="D144"/>
  <c r="C144"/>
  <c r="C135"/>
  <c r="D121"/>
  <c r="C121"/>
  <c r="D107"/>
  <c r="C107"/>
  <c r="D94"/>
  <c r="C94"/>
  <c r="D40"/>
  <c r="C40"/>
  <c r="D47" i="15" l="1"/>
  <c r="C47" i="14" s="1"/>
  <c r="C13" i="12"/>
  <c r="E13"/>
  <c r="G13"/>
  <c r="C14"/>
  <c r="E14"/>
  <c r="G14"/>
  <c r="C15"/>
  <c r="E15"/>
  <c r="G15"/>
  <c r="C39"/>
  <c r="E39"/>
  <c r="G39"/>
  <c r="I39"/>
  <c r="K39"/>
  <c r="M39"/>
  <c r="O39"/>
  <c r="Q39"/>
  <c r="C40"/>
  <c r="E40"/>
  <c r="G40"/>
  <c r="I40"/>
  <c r="K40"/>
  <c r="M40"/>
  <c r="O40"/>
  <c r="Q40"/>
  <c r="C41"/>
  <c r="E41"/>
  <c r="G41"/>
  <c r="I41"/>
  <c r="K41"/>
  <c r="M41"/>
  <c r="O41"/>
  <c r="Q41"/>
  <c r="C62"/>
  <c r="E62"/>
  <c r="G62"/>
  <c r="I62"/>
  <c r="K62"/>
  <c r="M62"/>
  <c r="C63"/>
  <c r="E63"/>
  <c r="G63"/>
  <c r="I63"/>
  <c r="K63"/>
  <c r="M63"/>
  <c r="C64"/>
  <c r="E64"/>
  <c r="G64"/>
  <c r="I64"/>
  <c r="K64"/>
  <c r="M64"/>
  <c r="C83"/>
  <c r="E83"/>
  <c r="G83"/>
  <c r="I83"/>
  <c r="K83"/>
  <c r="M83"/>
  <c r="O83"/>
  <c r="Q83"/>
  <c r="C84"/>
  <c r="E84"/>
  <c r="G84"/>
  <c r="I84"/>
  <c r="K84"/>
  <c r="M84"/>
  <c r="O84"/>
  <c r="Q84"/>
  <c r="C85"/>
  <c r="E85"/>
  <c r="G85"/>
  <c r="I85"/>
  <c r="K85"/>
  <c r="M85"/>
  <c r="O85"/>
  <c r="Q85"/>
  <c r="B13"/>
  <c r="D13"/>
  <c r="F13"/>
  <c r="B14"/>
  <c r="D14"/>
  <c r="F14"/>
  <c r="B15"/>
  <c r="D15"/>
  <c r="F15"/>
  <c r="B39"/>
  <c r="D39"/>
  <c r="F39"/>
  <c r="H39"/>
  <c r="J39"/>
  <c r="L39"/>
  <c r="N39"/>
  <c r="P39"/>
  <c r="B40"/>
  <c r="D40"/>
  <c r="F40"/>
  <c r="H40"/>
  <c r="J40"/>
  <c r="L40"/>
  <c r="N40"/>
  <c r="P40"/>
  <c r="B41"/>
  <c r="D41"/>
  <c r="F41"/>
  <c r="H41"/>
  <c r="J41"/>
  <c r="L41"/>
  <c r="N41"/>
  <c r="P41"/>
  <c r="B62"/>
  <c r="D62"/>
  <c r="F62"/>
  <c r="H62"/>
  <c r="J62"/>
  <c r="L62"/>
  <c r="B63"/>
  <c r="D63"/>
  <c r="F63"/>
  <c r="H63"/>
  <c r="J63"/>
  <c r="L63"/>
  <c r="B64"/>
  <c r="D64"/>
  <c r="F64"/>
  <c r="H64"/>
  <c r="J64"/>
  <c r="L64"/>
  <c r="B83"/>
  <c r="D83"/>
  <c r="F83"/>
  <c r="H83"/>
  <c r="J83"/>
  <c r="L83"/>
  <c r="N83"/>
  <c r="P83"/>
  <c r="B84"/>
  <c r="D84"/>
  <c r="F84"/>
  <c r="H84"/>
  <c r="J84"/>
  <c r="L84"/>
  <c r="N84"/>
  <c r="P84"/>
  <c r="B85"/>
  <c r="D85"/>
  <c r="F85"/>
  <c r="H85"/>
  <c r="J85"/>
  <c r="L85"/>
  <c r="N85"/>
  <c r="P85"/>
  <c r="C104"/>
  <c r="E104"/>
  <c r="G104"/>
  <c r="I104"/>
  <c r="K104"/>
  <c r="M104"/>
  <c r="C105"/>
  <c r="E105"/>
  <c r="G105"/>
  <c r="I105"/>
  <c r="K105"/>
  <c r="M105"/>
  <c r="C106"/>
  <c r="E106"/>
  <c r="G106"/>
  <c r="I106"/>
  <c r="K106"/>
  <c r="M106"/>
  <c r="C126"/>
  <c r="E126"/>
  <c r="G126"/>
  <c r="I126"/>
  <c r="K126"/>
  <c r="M126"/>
  <c r="C127"/>
  <c r="E127"/>
  <c r="G127"/>
  <c r="I127"/>
  <c r="K127"/>
  <c r="M127"/>
  <c r="C128"/>
  <c r="E128"/>
  <c r="G128"/>
  <c r="I128"/>
  <c r="K128"/>
  <c r="M128"/>
  <c r="C147"/>
  <c r="E147"/>
  <c r="G147"/>
  <c r="I147"/>
  <c r="K147"/>
  <c r="M147"/>
  <c r="C148"/>
  <c r="E148"/>
  <c r="G148"/>
  <c r="I148"/>
  <c r="K148"/>
  <c r="M148"/>
  <c r="C149"/>
  <c r="E149"/>
  <c r="G149"/>
  <c r="I149"/>
  <c r="K149"/>
  <c r="M149"/>
  <c r="C168"/>
  <c r="E168"/>
  <c r="G168"/>
  <c r="I168"/>
  <c r="K168"/>
  <c r="C169"/>
  <c r="E169"/>
  <c r="G169"/>
  <c r="I169"/>
  <c r="K169"/>
  <c r="C170"/>
  <c r="E170"/>
  <c r="G170"/>
  <c r="I170"/>
  <c r="K170"/>
  <c r="B104"/>
  <c r="D104"/>
  <c r="F104"/>
  <c r="H104"/>
  <c r="J104"/>
  <c r="L104"/>
  <c r="B105"/>
  <c r="D105"/>
  <c r="F105"/>
  <c r="H105"/>
  <c r="J105"/>
  <c r="L105"/>
  <c r="B106"/>
  <c r="D106"/>
  <c r="F106"/>
  <c r="H106"/>
  <c r="J106"/>
  <c r="L106"/>
  <c r="B126"/>
  <c r="D126"/>
  <c r="F126"/>
  <c r="H126"/>
  <c r="J126"/>
  <c r="L126"/>
  <c r="B127"/>
  <c r="D127"/>
  <c r="F127"/>
  <c r="H127"/>
  <c r="J127"/>
  <c r="L127"/>
  <c r="B128"/>
  <c r="D128"/>
  <c r="F128"/>
  <c r="H128"/>
  <c r="J128"/>
  <c r="L128"/>
  <c r="B147"/>
  <c r="D147"/>
  <c r="F147"/>
  <c r="H147"/>
  <c r="J147"/>
  <c r="L147"/>
  <c r="B148"/>
  <c r="D148"/>
  <c r="F148"/>
  <c r="H148"/>
  <c r="J148"/>
  <c r="L148"/>
  <c r="B149"/>
  <c r="D149"/>
  <c r="F149"/>
  <c r="H149"/>
  <c r="J149"/>
  <c r="L149"/>
  <c r="B168"/>
  <c r="D168"/>
  <c r="F168"/>
  <c r="H168"/>
  <c r="J168"/>
  <c r="B169"/>
  <c r="D169"/>
  <c r="F169"/>
  <c r="H169"/>
  <c r="J169"/>
  <c r="B170"/>
  <c r="D170"/>
  <c r="F170"/>
  <c r="H170"/>
  <c r="J170"/>
  <c r="C430" i="3"/>
  <c r="E430"/>
  <c r="G430"/>
  <c r="I430"/>
  <c r="K430"/>
  <c r="C431"/>
  <c r="E431"/>
  <c r="G431"/>
  <c r="I431"/>
  <c r="K431"/>
  <c r="C432"/>
  <c r="E432"/>
  <c r="G432"/>
  <c r="I432"/>
  <c r="K432"/>
  <c r="B430"/>
  <c r="D430"/>
  <c r="F430"/>
  <c r="H430"/>
  <c r="J430"/>
  <c r="B431"/>
  <c r="D431"/>
  <c r="F431"/>
  <c r="H431"/>
  <c r="J431"/>
  <c r="B432"/>
  <c r="D432"/>
  <c r="F432"/>
  <c r="H432"/>
  <c r="J432"/>
  <c r="C409"/>
  <c r="E409"/>
  <c r="G409"/>
  <c r="I409"/>
  <c r="K409"/>
  <c r="M409"/>
  <c r="C410"/>
  <c r="E410"/>
  <c r="G410"/>
  <c r="I410"/>
  <c r="K410"/>
  <c r="M410"/>
  <c r="C411"/>
  <c r="E411"/>
  <c r="G411"/>
  <c r="I411"/>
  <c r="K411"/>
  <c r="M411"/>
  <c r="B409"/>
  <c r="D409"/>
  <c r="F409"/>
  <c r="H409"/>
  <c r="J409"/>
  <c r="L409"/>
  <c r="B410"/>
  <c r="D410"/>
  <c r="F410"/>
  <c r="H410"/>
  <c r="J410"/>
  <c r="L410"/>
  <c r="B411"/>
  <c r="D411"/>
  <c r="F411"/>
  <c r="H411"/>
  <c r="J411"/>
  <c r="L411"/>
  <c r="C388"/>
  <c r="E388"/>
  <c r="G388"/>
  <c r="I388"/>
  <c r="K388"/>
  <c r="M388"/>
  <c r="C389"/>
  <c r="E389"/>
  <c r="G389"/>
  <c r="I389"/>
  <c r="K389"/>
  <c r="M389"/>
  <c r="C390"/>
  <c r="E390"/>
  <c r="G390"/>
  <c r="I390"/>
  <c r="K390"/>
  <c r="M390"/>
  <c r="B388"/>
  <c r="D388"/>
  <c r="F388"/>
  <c r="H388"/>
  <c r="J388"/>
  <c r="L388"/>
  <c r="B389"/>
  <c r="D389"/>
  <c r="F389"/>
  <c r="H389"/>
  <c r="J389"/>
  <c r="L389"/>
  <c r="B390"/>
  <c r="D390"/>
  <c r="F390"/>
  <c r="H390"/>
  <c r="J390"/>
  <c r="L390"/>
  <c r="C366"/>
  <c r="E366"/>
  <c r="G366"/>
  <c r="I366"/>
  <c r="K366"/>
  <c r="M366"/>
  <c r="C367"/>
  <c r="E367"/>
  <c r="G367"/>
  <c r="I367"/>
  <c r="K367"/>
  <c r="M367"/>
  <c r="C368"/>
  <c r="E368"/>
  <c r="G368"/>
  <c r="I368"/>
  <c r="K368"/>
  <c r="M368"/>
  <c r="B366"/>
  <c r="D366"/>
  <c r="F366"/>
  <c r="H366"/>
  <c r="J366"/>
  <c r="L366"/>
  <c r="B367"/>
  <c r="D367"/>
  <c r="F367"/>
  <c r="H367"/>
  <c r="J367"/>
  <c r="L367"/>
  <c r="B368"/>
  <c r="D368"/>
  <c r="F368"/>
  <c r="H368"/>
  <c r="J368"/>
  <c r="L368"/>
  <c r="C345"/>
  <c r="E345"/>
  <c r="G345"/>
  <c r="I345"/>
  <c r="K345"/>
  <c r="M345"/>
  <c r="O345"/>
  <c r="Q345"/>
  <c r="C346"/>
  <c r="E346"/>
  <c r="G346"/>
  <c r="I346"/>
  <c r="K346"/>
  <c r="M346"/>
  <c r="O346"/>
  <c r="Q346"/>
  <c r="C347"/>
  <c r="E347"/>
  <c r="G347"/>
  <c r="I347"/>
  <c r="K347"/>
  <c r="M347"/>
  <c r="O347"/>
  <c r="Q347"/>
  <c r="B345"/>
  <c r="D345"/>
  <c r="F345"/>
  <c r="H345"/>
  <c r="J345"/>
  <c r="L345"/>
  <c r="N345"/>
  <c r="P345"/>
  <c r="B346"/>
  <c r="D346"/>
  <c r="F346"/>
  <c r="H346"/>
  <c r="J346"/>
  <c r="L346"/>
  <c r="N346"/>
  <c r="P346"/>
  <c r="B347"/>
  <c r="D347"/>
  <c r="F347"/>
  <c r="H347"/>
  <c r="J347"/>
  <c r="L347"/>
  <c r="N347"/>
  <c r="P347"/>
  <c r="C324"/>
  <c r="E324"/>
  <c r="G324"/>
  <c r="I324"/>
  <c r="K324"/>
  <c r="M324"/>
  <c r="C325"/>
  <c r="E325"/>
  <c r="G325"/>
  <c r="I325"/>
  <c r="K325"/>
  <c r="M325"/>
  <c r="C326"/>
  <c r="E326"/>
  <c r="G326"/>
  <c r="I326"/>
  <c r="K326"/>
  <c r="M326"/>
  <c r="B324"/>
  <c r="D324"/>
  <c r="F324"/>
  <c r="H324"/>
  <c r="J324"/>
  <c r="L324"/>
  <c r="B325"/>
  <c r="D325"/>
  <c r="F325"/>
  <c r="H325"/>
  <c r="J325"/>
  <c r="L325"/>
  <c r="B326"/>
  <c r="D326"/>
  <c r="F326"/>
  <c r="H326"/>
  <c r="J326"/>
  <c r="L326"/>
  <c r="C301"/>
  <c r="E301"/>
  <c r="G301"/>
  <c r="I301"/>
  <c r="K301"/>
  <c r="M301"/>
  <c r="O301"/>
  <c r="Q301"/>
  <c r="C302"/>
  <c r="E302"/>
  <c r="G302"/>
  <c r="I302"/>
  <c r="K302"/>
  <c r="M302"/>
  <c r="O302"/>
  <c r="Q302"/>
  <c r="C303"/>
  <c r="E303"/>
  <c r="G303"/>
  <c r="I303"/>
  <c r="K303"/>
  <c r="M303"/>
  <c r="O303"/>
  <c r="Q303"/>
  <c r="B301"/>
  <c r="D301"/>
  <c r="F301"/>
  <c r="H301"/>
  <c r="J301"/>
  <c r="L301"/>
  <c r="N301"/>
  <c r="P301"/>
  <c r="B302"/>
  <c r="D302"/>
  <c r="F302"/>
  <c r="H302"/>
  <c r="J302"/>
  <c r="L302"/>
  <c r="N302"/>
  <c r="P302"/>
  <c r="B303"/>
  <c r="D303"/>
  <c r="F303"/>
  <c r="H303"/>
  <c r="J303"/>
  <c r="L303"/>
  <c r="N303"/>
  <c r="P303"/>
  <c r="H11" i="10"/>
  <c r="H10"/>
  <c r="H9"/>
  <c r="H167" i="12" l="1"/>
  <c r="H174" s="1"/>
  <c r="D167"/>
  <c r="D174" s="1"/>
  <c r="L146"/>
  <c r="L153" s="1"/>
  <c r="H146"/>
  <c r="H153" s="1"/>
  <c r="D146"/>
  <c r="D153" s="1"/>
  <c r="L125"/>
  <c r="L132" s="1"/>
  <c r="H125"/>
  <c r="H132" s="1"/>
  <c r="D125"/>
  <c r="D132" s="1"/>
  <c r="L103"/>
  <c r="L110" s="1"/>
  <c r="H103"/>
  <c r="H110" s="1"/>
  <c r="D103"/>
  <c r="D110" s="1"/>
  <c r="K167"/>
  <c r="K174" s="1"/>
  <c r="G167"/>
  <c r="G174" s="1"/>
  <c r="C167"/>
  <c r="C174" s="1"/>
  <c r="K146"/>
  <c r="K153" s="1"/>
  <c r="G146"/>
  <c r="G153" s="1"/>
  <c r="C146"/>
  <c r="C153" s="1"/>
  <c r="K125"/>
  <c r="K132" s="1"/>
  <c r="G125"/>
  <c r="G132" s="1"/>
  <c r="C125"/>
  <c r="C132" s="1"/>
  <c r="K103"/>
  <c r="K110" s="1"/>
  <c r="G103"/>
  <c r="G110" s="1"/>
  <c r="C103"/>
  <c r="C110" s="1"/>
  <c r="P82"/>
  <c r="P89" s="1"/>
  <c r="L82"/>
  <c r="L89" s="1"/>
  <c r="H82"/>
  <c r="H89" s="1"/>
  <c r="D82"/>
  <c r="D89" s="1"/>
  <c r="L61"/>
  <c r="L68" s="1"/>
  <c r="H61"/>
  <c r="H68" s="1"/>
  <c r="D61"/>
  <c r="D68" s="1"/>
  <c r="P38"/>
  <c r="P45" s="1"/>
  <c r="L38"/>
  <c r="L45" s="1"/>
  <c r="H38"/>
  <c r="H45" s="1"/>
  <c r="D38"/>
  <c r="D45" s="1"/>
  <c r="F12"/>
  <c r="F19" s="1"/>
  <c r="B12"/>
  <c r="B19" s="1"/>
  <c r="Q82"/>
  <c r="Q89" s="1"/>
  <c r="M82"/>
  <c r="M89" s="1"/>
  <c r="I82"/>
  <c r="I89" s="1"/>
  <c r="E82"/>
  <c r="E89" s="1"/>
  <c r="M61"/>
  <c r="M68" s="1"/>
  <c r="I61"/>
  <c r="I68" s="1"/>
  <c r="E61"/>
  <c r="E68" s="1"/>
  <c r="Q38"/>
  <c r="Q45" s="1"/>
  <c r="M38"/>
  <c r="M45" s="1"/>
  <c r="I38"/>
  <c r="I45" s="1"/>
  <c r="E38"/>
  <c r="E45" s="1"/>
  <c r="G12"/>
  <c r="G19" s="1"/>
  <c r="C19"/>
  <c r="J167"/>
  <c r="J174" s="1"/>
  <c r="F167"/>
  <c r="F174" s="1"/>
  <c r="B167"/>
  <c r="B174" s="1"/>
  <c r="J146"/>
  <c r="J153" s="1"/>
  <c r="F146"/>
  <c r="F153" s="1"/>
  <c r="B146"/>
  <c r="B153" s="1"/>
  <c r="J125"/>
  <c r="J132" s="1"/>
  <c r="F125"/>
  <c r="F132" s="1"/>
  <c r="B125"/>
  <c r="B132" s="1"/>
  <c r="J103"/>
  <c r="J110" s="1"/>
  <c r="F103"/>
  <c r="F110" s="1"/>
  <c r="B103"/>
  <c r="B110" s="1"/>
  <c r="I167"/>
  <c r="I174" s="1"/>
  <c r="E167"/>
  <c r="E174" s="1"/>
  <c r="M146"/>
  <c r="M153" s="1"/>
  <c r="I146"/>
  <c r="I153" s="1"/>
  <c r="E146"/>
  <c r="E153" s="1"/>
  <c r="M125"/>
  <c r="M132" s="1"/>
  <c r="I125"/>
  <c r="I132" s="1"/>
  <c r="E125"/>
  <c r="E132" s="1"/>
  <c r="M103"/>
  <c r="M110" s="1"/>
  <c r="I103"/>
  <c r="I110" s="1"/>
  <c r="E103"/>
  <c r="E110" s="1"/>
  <c r="N82"/>
  <c r="N89" s="1"/>
  <c r="J82"/>
  <c r="J89" s="1"/>
  <c r="F82"/>
  <c r="F89" s="1"/>
  <c r="B82"/>
  <c r="B89" s="1"/>
  <c r="J61"/>
  <c r="J68" s="1"/>
  <c r="F61"/>
  <c r="F68" s="1"/>
  <c r="B61"/>
  <c r="B68" s="1"/>
  <c r="N38"/>
  <c r="N45" s="1"/>
  <c r="J38"/>
  <c r="J45" s="1"/>
  <c r="F38"/>
  <c r="F45" s="1"/>
  <c r="B38"/>
  <c r="B45" s="1"/>
  <c r="D12"/>
  <c r="D19" s="1"/>
  <c r="O82"/>
  <c r="O89" s="1"/>
  <c r="K82"/>
  <c r="K89" s="1"/>
  <c r="G82"/>
  <c r="G89" s="1"/>
  <c r="C82"/>
  <c r="C89" s="1"/>
  <c r="K61"/>
  <c r="K68" s="1"/>
  <c r="G61"/>
  <c r="G68" s="1"/>
  <c r="C61"/>
  <c r="C68" s="1"/>
  <c r="O38"/>
  <c r="O45" s="1"/>
  <c r="K38"/>
  <c r="K45" s="1"/>
  <c r="G38"/>
  <c r="G45" s="1"/>
  <c r="C38"/>
  <c r="C45" s="1"/>
  <c r="E12"/>
  <c r="E19" s="1"/>
  <c r="H429" i="3"/>
  <c r="H436" s="1"/>
  <c r="D429"/>
  <c r="D436" s="1"/>
  <c r="K429"/>
  <c r="K436" s="1"/>
  <c r="G429"/>
  <c r="G436" s="1"/>
  <c r="C429"/>
  <c r="C436" s="1"/>
  <c r="J429"/>
  <c r="J436" s="1"/>
  <c r="F429"/>
  <c r="F436" s="1"/>
  <c r="B429"/>
  <c r="B436" s="1"/>
  <c r="I429"/>
  <c r="I436" s="1"/>
  <c r="E429"/>
  <c r="E436" s="1"/>
  <c r="J408"/>
  <c r="J415" s="1"/>
  <c r="F408"/>
  <c r="F415" s="1"/>
  <c r="B408"/>
  <c r="B415" s="1"/>
  <c r="K408"/>
  <c r="K415" s="1"/>
  <c r="G408"/>
  <c r="G415" s="1"/>
  <c r="C408"/>
  <c r="C415" s="1"/>
  <c r="L408"/>
  <c r="L415" s="1"/>
  <c r="H408"/>
  <c r="H415" s="1"/>
  <c r="D408"/>
  <c r="D415" s="1"/>
  <c r="M408"/>
  <c r="M415" s="1"/>
  <c r="I408"/>
  <c r="I415" s="1"/>
  <c r="E408"/>
  <c r="E415" s="1"/>
  <c r="J387"/>
  <c r="J394" s="1"/>
  <c r="F387"/>
  <c r="F394" s="1"/>
  <c r="B387"/>
  <c r="B394" s="1"/>
  <c r="K387"/>
  <c r="K394" s="1"/>
  <c r="G387"/>
  <c r="G394" s="1"/>
  <c r="C387"/>
  <c r="C394" s="1"/>
  <c r="L387"/>
  <c r="L394" s="1"/>
  <c r="H387"/>
  <c r="H394" s="1"/>
  <c r="D387"/>
  <c r="D394" s="1"/>
  <c r="M387"/>
  <c r="M394" s="1"/>
  <c r="I387"/>
  <c r="I394" s="1"/>
  <c r="E387"/>
  <c r="E394" s="1"/>
  <c r="J365"/>
  <c r="J372" s="1"/>
  <c r="F365"/>
  <c r="F372" s="1"/>
  <c r="B365"/>
  <c r="B372" s="1"/>
  <c r="K365"/>
  <c r="K372" s="1"/>
  <c r="G365"/>
  <c r="G372" s="1"/>
  <c r="C365"/>
  <c r="C372" s="1"/>
  <c r="L365"/>
  <c r="L372" s="1"/>
  <c r="H365"/>
  <c r="H372" s="1"/>
  <c r="D365"/>
  <c r="D372" s="1"/>
  <c r="M365"/>
  <c r="M372" s="1"/>
  <c r="I365"/>
  <c r="I372" s="1"/>
  <c r="E365"/>
  <c r="E372" s="1"/>
  <c r="N344"/>
  <c r="N351" s="1"/>
  <c r="J344"/>
  <c r="J351" s="1"/>
  <c r="F344"/>
  <c r="F351" s="1"/>
  <c r="B344"/>
  <c r="B351" s="1"/>
  <c r="O344"/>
  <c r="O351" s="1"/>
  <c r="K344"/>
  <c r="K351" s="1"/>
  <c r="G344"/>
  <c r="G351" s="1"/>
  <c r="C344"/>
  <c r="C351" s="1"/>
  <c r="P344"/>
  <c r="P351" s="1"/>
  <c r="L344"/>
  <c r="L351" s="1"/>
  <c r="H344"/>
  <c r="H351" s="1"/>
  <c r="D344"/>
  <c r="D351" s="1"/>
  <c r="Q344"/>
  <c r="Q351" s="1"/>
  <c r="M344"/>
  <c r="M351" s="1"/>
  <c r="I344"/>
  <c r="I351" s="1"/>
  <c r="E344"/>
  <c r="E351" s="1"/>
  <c r="J323"/>
  <c r="J330" s="1"/>
  <c r="F323"/>
  <c r="F330" s="1"/>
  <c r="B323"/>
  <c r="B330" s="1"/>
  <c r="K323"/>
  <c r="K330" s="1"/>
  <c r="G323"/>
  <c r="G330" s="1"/>
  <c r="C323"/>
  <c r="C330" s="1"/>
  <c r="L323"/>
  <c r="L330" s="1"/>
  <c r="H323"/>
  <c r="H330" s="1"/>
  <c r="D323"/>
  <c r="D330" s="1"/>
  <c r="M323"/>
  <c r="M330" s="1"/>
  <c r="I323"/>
  <c r="I330" s="1"/>
  <c r="E323"/>
  <c r="E330" s="1"/>
  <c r="N300"/>
  <c r="N307" s="1"/>
  <c r="J300"/>
  <c r="J307" s="1"/>
  <c r="F300"/>
  <c r="F307" s="1"/>
  <c r="B300"/>
  <c r="B307" s="1"/>
  <c r="O300"/>
  <c r="O307" s="1"/>
  <c r="K300"/>
  <c r="K307" s="1"/>
  <c r="G300"/>
  <c r="G307" s="1"/>
  <c r="C300"/>
  <c r="C307" s="1"/>
  <c r="P300"/>
  <c r="P307" s="1"/>
  <c r="L300"/>
  <c r="L307" s="1"/>
  <c r="H300"/>
  <c r="H307" s="1"/>
  <c r="D300"/>
  <c r="D307" s="1"/>
  <c r="Q300"/>
  <c r="Q307" s="1"/>
  <c r="M300"/>
  <c r="M307" s="1"/>
  <c r="I300"/>
  <c r="I307" s="1"/>
  <c r="E300"/>
  <c r="E307" s="1"/>
  <c r="H17" i="10"/>
  <c r="H16"/>
  <c r="H15"/>
  <c r="H95" i="2"/>
  <c r="G95"/>
  <c r="C47" i="12" l="1"/>
  <c r="C48" s="1"/>
  <c r="C50" s="1"/>
  <c r="K47"/>
  <c r="K48" s="1"/>
  <c r="K50" s="1"/>
  <c r="C70"/>
  <c r="C71" s="1"/>
  <c r="C73" s="1"/>
  <c r="K70"/>
  <c r="K71" s="1"/>
  <c r="K73" s="1"/>
  <c r="G91"/>
  <c r="G92" s="1"/>
  <c r="G94" s="1"/>
  <c r="O91"/>
  <c r="O92" s="1"/>
  <c r="O94" s="1"/>
  <c r="B47"/>
  <c r="B48" s="1"/>
  <c r="B50" s="1"/>
  <c r="J47"/>
  <c r="J48" s="1"/>
  <c r="J50" s="1"/>
  <c r="B70"/>
  <c r="B71" s="1"/>
  <c r="B73" s="1"/>
  <c r="J70"/>
  <c r="J71" s="1"/>
  <c r="J73" s="1"/>
  <c r="F91"/>
  <c r="F92" s="1"/>
  <c r="F94" s="1"/>
  <c r="N91"/>
  <c r="N92" s="1"/>
  <c r="N94" s="1"/>
  <c r="I112"/>
  <c r="I113" s="1"/>
  <c r="I115" s="1"/>
  <c r="E134"/>
  <c r="E135" s="1"/>
  <c r="E137" s="1"/>
  <c r="M134"/>
  <c r="M135" s="1"/>
  <c r="M137" s="1"/>
  <c r="I155"/>
  <c r="I156" s="1"/>
  <c r="I158" s="1"/>
  <c r="E176"/>
  <c r="E177" s="1"/>
  <c r="E179" s="1"/>
  <c r="B112"/>
  <c r="B113" s="1"/>
  <c r="B115" s="1"/>
  <c r="J112"/>
  <c r="J113" s="1"/>
  <c r="J115" s="1"/>
  <c r="F134"/>
  <c r="F135" s="1"/>
  <c r="F137" s="1"/>
  <c r="B155"/>
  <c r="B156" s="1"/>
  <c r="B158" s="1"/>
  <c r="J155"/>
  <c r="J156" s="1"/>
  <c r="J158" s="1"/>
  <c r="F176"/>
  <c r="F177" s="1"/>
  <c r="F179" s="1"/>
  <c r="C21"/>
  <c r="C22" s="1"/>
  <c r="C24" s="1"/>
  <c r="E47"/>
  <c r="E48" s="1"/>
  <c r="E50" s="1"/>
  <c r="M47"/>
  <c r="M48" s="1"/>
  <c r="M50" s="1"/>
  <c r="E70"/>
  <c r="E71" s="1"/>
  <c r="E73" s="1"/>
  <c r="M70"/>
  <c r="M71" s="1"/>
  <c r="M73" s="1"/>
  <c r="I91"/>
  <c r="I92" s="1"/>
  <c r="I94" s="1"/>
  <c r="Q91"/>
  <c r="Q92" s="1"/>
  <c r="Q94" s="1"/>
  <c r="F21"/>
  <c r="F22" s="1"/>
  <c r="F24" s="1"/>
  <c r="H47"/>
  <c r="H48" s="1"/>
  <c r="H50" s="1"/>
  <c r="P47"/>
  <c r="P48" s="1"/>
  <c r="P50" s="1"/>
  <c r="H70"/>
  <c r="H71" s="1"/>
  <c r="H73" s="1"/>
  <c r="D91"/>
  <c r="D92" s="1"/>
  <c r="D94" s="1"/>
  <c r="L91"/>
  <c r="L92" s="1"/>
  <c r="L94" s="1"/>
  <c r="C112"/>
  <c r="C113" s="1"/>
  <c r="C115" s="1"/>
  <c r="K112"/>
  <c r="K113" s="1"/>
  <c r="K115" s="1"/>
  <c r="G134"/>
  <c r="G135" s="1"/>
  <c r="G137" s="1"/>
  <c r="C155"/>
  <c r="C156" s="1"/>
  <c r="C158" s="1"/>
  <c r="K155"/>
  <c r="K156" s="1"/>
  <c r="K158" s="1"/>
  <c r="G176"/>
  <c r="G177" s="1"/>
  <c r="G179" s="1"/>
  <c r="D112"/>
  <c r="D113" s="1"/>
  <c r="D115" s="1"/>
  <c r="L112"/>
  <c r="L113" s="1"/>
  <c r="L115" s="1"/>
  <c r="H134"/>
  <c r="H135" s="1"/>
  <c r="H137" s="1"/>
  <c r="D155"/>
  <c r="D156" s="1"/>
  <c r="D158" s="1"/>
  <c r="L155"/>
  <c r="L156" s="1"/>
  <c r="L158" s="1"/>
  <c r="H176"/>
  <c r="H177" s="1"/>
  <c r="H179" s="1"/>
  <c r="E21"/>
  <c r="E22" s="1"/>
  <c r="E24" s="1"/>
  <c r="G47"/>
  <c r="G48" s="1"/>
  <c r="G50" s="1"/>
  <c r="O47"/>
  <c r="O48" s="1"/>
  <c r="O50" s="1"/>
  <c r="G70"/>
  <c r="G71" s="1"/>
  <c r="G73" s="1"/>
  <c r="C91"/>
  <c r="C92" s="1"/>
  <c r="C94" s="1"/>
  <c r="K91"/>
  <c r="K92" s="1"/>
  <c r="K94" s="1"/>
  <c r="D21"/>
  <c r="D22" s="1"/>
  <c r="D24" s="1"/>
  <c r="F47"/>
  <c r="F48" s="1"/>
  <c r="F50" s="1"/>
  <c r="N47"/>
  <c r="N48" s="1"/>
  <c r="N50" s="1"/>
  <c r="F70"/>
  <c r="F71" s="1"/>
  <c r="F73" s="1"/>
  <c r="B91"/>
  <c r="B92" s="1"/>
  <c r="B94" s="1"/>
  <c r="J91"/>
  <c r="J92" s="1"/>
  <c r="J94" s="1"/>
  <c r="E112"/>
  <c r="E113" s="1"/>
  <c r="E115" s="1"/>
  <c r="M112"/>
  <c r="M113" s="1"/>
  <c r="M115" s="1"/>
  <c r="I134"/>
  <c r="I135" s="1"/>
  <c r="I137" s="1"/>
  <c r="E155"/>
  <c r="E156" s="1"/>
  <c r="E158" s="1"/>
  <c r="M155"/>
  <c r="M156" s="1"/>
  <c r="M158" s="1"/>
  <c r="I176"/>
  <c r="I177" s="1"/>
  <c r="I179" s="1"/>
  <c r="F112"/>
  <c r="F113" s="1"/>
  <c r="F115" s="1"/>
  <c r="B134"/>
  <c r="B135" s="1"/>
  <c r="B137" s="1"/>
  <c r="J134"/>
  <c r="J135" s="1"/>
  <c r="J137" s="1"/>
  <c r="F155"/>
  <c r="F156" s="1"/>
  <c r="F158" s="1"/>
  <c r="B176"/>
  <c r="B177" s="1"/>
  <c r="B179" s="1"/>
  <c r="J176"/>
  <c r="J177" s="1"/>
  <c r="J179" s="1"/>
  <c r="G21"/>
  <c r="G22" s="1"/>
  <c r="G24" s="1"/>
  <c r="I47"/>
  <c r="I48" s="1"/>
  <c r="I50" s="1"/>
  <c r="Q47"/>
  <c r="Q48" s="1"/>
  <c r="Q50" s="1"/>
  <c r="I70"/>
  <c r="I71" s="1"/>
  <c r="I73" s="1"/>
  <c r="E91"/>
  <c r="E92" s="1"/>
  <c r="E94" s="1"/>
  <c r="M91"/>
  <c r="M92" s="1"/>
  <c r="M94" s="1"/>
  <c r="B21"/>
  <c r="B22" s="1"/>
  <c r="B24" s="1"/>
  <c r="D47"/>
  <c r="D48" s="1"/>
  <c r="D50" s="1"/>
  <c r="L47"/>
  <c r="L48" s="1"/>
  <c r="L50" s="1"/>
  <c r="D70"/>
  <c r="D71" s="1"/>
  <c r="D73" s="1"/>
  <c r="L70"/>
  <c r="L71" s="1"/>
  <c r="L73" s="1"/>
  <c r="H91"/>
  <c r="H92" s="1"/>
  <c r="H94" s="1"/>
  <c r="P91"/>
  <c r="P92" s="1"/>
  <c r="P94" s="1"/>
  <c r="G112"/>
  <c r="G113" s="1"/>
  <c r="G115" s="1"/>
  <c r="C134"/>
  <c r="C135" s="1"/>
  <c r="C137" s="1"/>
  <c r="K134"/>
  <c r="K135" s="1"/>
  <c r="K137" s="1"/>
  <c r="G155"/>
  <c r="G156" s="1"/>
  <c r="G158" s="1"/>
  <c r="C176"/>
  <c r="C177" s="1"/>
  <c r="C179" s="1"/>
  <c r="K176"/>
  <c r="K177" s="1"/>
  <c r="K179" s="1"/>
  <c r="H112"/>
  <c r="H113" s="1"/>
  <c r="H115" s="1"/>
  <c r="D134"/>
  <c r="D135" s="1"/>
  <c r="D137" s="1"/>
  <c r="L134"/>
  <c r="L135" s="1"/>
  <c r="L137" s="1"/>
  <c r="H155"/>
  <c r="H156" s="1"/>
  <c r="H158" s="1"/>
  <c r="D176"/>
  <c r="D177" s="1"/>
  <c r="D179" s="1"/>
  <c r="I438" i="3"/>
  <c r="I439" s="1"/>
  <c r="I441" s="1"/>
  <c r="F438"/>
  <c r="F439" s="1"/>
  <c r="F441" s="1"/>
  <c r="C438"/>
  <c r="C439" s="1"/>
  <c r="C441" s="1"/>
  <c r="K438"/>
  <c r="K439" s="1"/>
  <c r="K441" s="1"/>
  <c r="H438"/>
  <c r="H439" s="1"/>
  <c r="H441" s="1"/>
  <c r="E438"/>
  <c r="E439" s="1"/>
  <c r="E441" s="1"/>
  <c r="B438"/>
  <c r="B439" s="1"/>
  <c r="B441" s="1"/>
  <c r="J438"/>
  <c r="J439" s="1"/>
  <c r="J441" s="1"/>
  <c r="G438"/>
  <c r="G439" s="1"/>
  <c r="G441" s="1"/>
  <c r="D438"/>
  <c r="D439" s="1"/>
  <c r="D441" s="1"/>
  <c r="I418"/>
  <c r="I420" s="1"/>
  <c r="I417"/>
  <c r="D418"/>
  <c r="D420" s="1"/>
  <c r="D417"/>
  <c r="L418"/>
  <c r="L420" s="1"/>
  <c r="L417"/>
  <c r="G418"/>
  <c r="G420" s="1"/>
  <c r="G417"/>
  <c r="B418"/>
  <c r="B420" s="1"/>
  <c r="B417"/>
  <c r="J418"/>
  <c r="J420" s="1"/>
  <c r="J417"/>
  <c r="E418"/>
  <c r="E420" s="1"/>
  <c r="E417"/>
  <c r="M418"/>
  <c r="M420" s="1"/>
  <c r="M417"/>
  <c r="H418"/>
  <c r="H420" s="1"/>
  <c r="H417"/>
  <c r="C418"/>
  <c r="C420" s="1"/>
  <c r="C417"/>
  <c r="K418"/>
  <c r="K420" s="1"/>
  <c r="K417"/>
  <c r="F418"/>
  <c r="F420" s="1"/>
  <c r="F417"/>
  <c r="I396"/>
  <c r="I397" s="1"/>
  <c r="I399" s="1"/>
  <c r="D396"/>
  <c r="D397" s="1"/>
  <c r="D399" s="1"/>
  <c r="L396"/>
  <c r="L397" s="1"/>
  <c r="L399" s="1"/>
  <c r="G396"/>
  <c r="G397" s="1"/>
  <c r="G399" s="1"/>
  <c r="B396"/>
  <c r="B397" s="1"/>
  <c r="B399" s="1"/>
  <c r="J396"/>
  <c r="J397" s="1"/>
  <c r="J399" s="1"/>
  <c r="E396"/>
  <c r="E397" s="1"/>
  <c r="E399" s="1"/>
  <c r="M396"/>
  <c r="M397" s="1"/>
  <c r="M399" s="1"/>
  <c r="H396"/>
  <c r="H397" s="1"/>
  <c r="H399" s="1"/>
  <c r="C396"/>
  <c r="C397" s="1"/>
  <c r="C399" s="1"/>
  <c r="K396"/>
  <c r="K397" s="1"/>
  <c r="K399" s="1"/>
  <c r="F396"/>
  <c r="F397" s="1"/>
  <c r="F399" s="1"/>
  <c r="I375"/>
  <c r="I377" s="1"/>
  <c r="I374"/>
  <c r="D375"/>
  <c r="D377" s="1"/>
  <c r="D374"/>
  <c r="L375"/>
  <c r="L377" s="1"/>
  <c r="L374"/>
  <c r="G375"/>
  <c r="G377" s="1"/>
  <c r="G374"/>
  <c r="B375"/>
  <c r="B377" s="1"/>
  <c r="B374"/>
  <c r="J375"/>
  <c r="J377" s="1"/>
  <c r="J374"/>
  <c r="E375"/>
  <c r="E377" s="1"/>
  <c r="E374"/>
  <c r="M375"/>
  <c r="M377" s="1"/>
  <c r="M374"/>
  <c r="H375"/>
  <c r="H377" s="1"/>
  <c r="H374"/>
  <c r="C375"/>
  <c r="C377" s="1"/>
  <c r="C374"/>
  <c r="K375"/>
  <c r="K377" s="1"/>
  <c r="K374"/>
  <c r="F375"/>
  <c r="F377" s="1"/>
  <c r="F374"/>
  <c r="I353"/>
  <c r="I354" s="1"/>
  <c r="I356" s="1"/>
  <c r="Q353"/>
  <c r="Q354" s="1"/>
  <c r="Q356" s="1"/>
  <c r="H353"/>
  <c r="H354" s="1"/>
  <c r="H356" s="1"/>
  <c r="P353"/>
  <c r="P354" s="1"/>
  <c r="P356" s="1"/>
  <c r="G353"/>
  <c r="G354" s="1"/>
  <c r="G356" s="1"/>
  <c r="O353"/>
  <c r="O354" s="1"/>
  <c r="O356" s="1"/>
  <c r="F353"/>
  <c r="F354" s="1"/>
  <c r="F356" s="1"/>
  <c r="N353"/>
  <c r="N354" s="1"/>
  <c r="N356" s="1"/>
  <c r="E353"/>
  <c r="E354" s="1"/>
  <c r="E356" s="1"/>
  <c r="M353"/>
  <c r="M354" s="1"/>
  <c r="M356" s="1"/>
  <c r="D353"/>
  <c r="D354" s="1"/>
  <c r="D356" s="1"/>
  <c r="L353"/>
  <c r="L354" s="1"/>
  <c r="L356" s="1"/>
  <c r="C353"/>
  <c r="C354" s="1"/>
  <c r="C356" s="1"/>
  <c r="K353"/>
  <c r="K354" s="1"/>
  <c r="K356" s="1"/>
  <c r="B353"/>
  <c r="B354" s="1"/>
  <c r="B356" s="1"/>
  <c r="J353"/>
  <c r="J354" s="1"/>
  <c r="J356" s="1"/>
  <c r="I332"/>
  <c r="I333" s="1"/>
  <c r="I335" s="1"/>
  <c r="D332"/>
  <c r="D333" s="1"/>
  <c r="D335" s="1"/>
  <c r="L332"/>
  <c r="L333" s="1"/>
  <c r="L335" s="1"/>
  <c r="G332"/>
  <c r="G333" s="1"/>
  <c r="G335" s="1"/>
  <c r="B332"/>
  <c r="B333" s="1"/>
  <c r="B335" s="1"/>
  <c r="J332"/>
  <c r="J333" s="1"/>
  <c r="J335" s="1"/>
  <c r="E332"/>
  <c r="E333" s="1"/>
  <c r="E335" s="1"/>
  <c r="M332"/>
  <c r="M333" s="1"/>
  <c r="M335" s="1"/>
  <c r="H332"/>
  <c r="H333" s="1"/>
  <c r="H335" s="1"/>
  <c r="C332"/>
  <c r="C333" s="1"/>
  <c r="C335" s="1"/>
  <c r="K332"/>
  <c r="K333" s="1"/>
  <c r="K335" s="1"/>
  <c r="F332"/>
  <c r="F333" s="1"/>
  <c r="F335" s="1"/>
  <c r="I310"/>
  <c r="I312" s="1"/>
  <c r="I309"/>
  <c r="Q310"/>
  <c r="Q312" s="1"/>
  <c r="Q309"/>
  <c r="H310"/>
  <c r="H312" s="1"/>
  <c r="H309"/>
  <c r="P310"/>
  <c r="P312" s="1"/>
  <c r="P309"/>
  <c r="G310"/>
  <c r="G312" s="1"/>
  <c r="G309"/>
  <c r="O310"/>
  <c r="O312" s="1"/>
  <c r="O309"/>
  <c r="F310"/>
  <c r="F312" s="1"/>
  <c r="F309"/>
  <c r="N310"/>
  <c r="N312" s="1"/>
  <c r="N309"/>
  <c r="E310"/>
  <c r="E312" s="1"/>
  <c r="E309"/>
  <c r="M310"/>
  <c r="M312" s="1"/>
  <c r="M309"/>
  <c r="D310"/>
  <c r="D312" s="1"/>
  <c r="D309"/>
  <c r="L310"/>
  <c r="L312" s="1"/>
  <c r="L309"/>
  <c r="C310"/>
  <c r="C312" s="1"/>
  <c r="C309"/>
  <c r="K310"/>
  <c r="K312" s="1"/>
  <c r="K309"/>
  <c r="B310"/>
  <c r="B312" s="1"/>
  <c r="B309"/>
  <c r="J310"/>
  <c r="J312" s="1"/>
  <c r="J309"/>
  <c r="G13" i="2"/>
  <c r="H13"/>
  <c r="D135" i="9"/>
  <c r="G278" i="3"/>
  <c r="F278"/>
  <c r="E278"/>
  <c r="D278"/>
  <c r="C278"/>
  <c r="B278"/>
  <c r="G273"/>
  <c r="G276" s="1"/>
  <c r="F273"/>
  <c r="E273"/>
  <c r="E276" s="1"/>
  <c r="D273"/>
  <c r="C273"/>
  <c r="C276" s="1"/>
  <c r="B273"/>
  <c r="X244"/>
  <c r="W244"/>
  <c r="V244"/>
  <c r="V246" s="1"/>
  <c r="W246"/>
  <c r="X246"/>
  <c r="V247"/>
  <c r="X247"/>
  <c r="V248"/>
  <c r="V249"/>
  <c r="W249"/>
  <c r="X249"/>
  <c r="H161" i="12" l="1"/>
  <c r="H160"/>
  <c r="D140"/>
  <c r="D139"/>
  <c r="K182"/>
  <c r="K181"/>
  <c r="G161"/>
  <c r="G160"/>
  <c r="C140"/>
  <c r="C139"/>
  <c r="P97"/>
  <c r="P96"/>
  <c r="L76"/>
  <c r="L75"/>
  <c r="L53"/>
  <c r="L52"/>
  <c r="B27"/>
  <c r="B26"/>
  <c r="E97"/>
  <c r="E96"/>
  <c r="Q53"/>
  <c r="Q52"/>
  <c r="G27"/>
  <c r="G26"/>
  <c r="B182"/>
  <c r="B181"/>
  <c r="J140"/>
  <c r="J139"/>
  <c r="F118"/>
  <c r="F117"/>
  <c r="M161"/>
  <c r="M160"/>
  <c r="I140"/>
  <c r="I139"/>
  <c r="E118"/>
  <c r="E117"/>
  <c r="B97"/>
  <c r="B96"/>
  <c r="N53"/>
  <c r="N52"/>
  <c r="D27"/>
  <c r="D26"/>
  <c r="C97"/>
  <c r="C96"/>
  <c r="O53"/>
  <c r="O52"/>
  <c r="E27"/>
  <c r="E26"/>
  <c r="L161"/>
  <c r="L160"/>
  <c r="H140"/>
  <c r="H139"/>
  <c r="D118"/>
  <c r="D117"/>
  <c r="K161"/>
  <c r="K160"/>
  <c r="G140"/>
  <c r="G139"/>
  <c r="C118"/>
  <c r="C117"/>
  <c r="D97"/>
  <c r="D96"/>
  <c r="P53"/>
  <c r="P52"/>
  <c r="F27"/>
  <c r="F26"/>
  <c r="I97"/>
  <c r="I96"/>
  <c r="E76"/>
  <c r="E75"/>
  <c r="E53"/>
  <c r="E52"/>
  <c r="F182"/>
  <c r="F181"/>
  <c r="B161"/>
  <c r="B160"/>
  <c r="J118"/>
  <c r="J117"/>
  <c r="E182"/>
  <c r="E181"/>
  <c r="M140"/>
  <c r="M139"/>
  <c r="I118"/>
  <c r="I117"/>
  <c r="F97"/>
  <c r="F96"/>
  <c r="B76"/>
  <c r="B75"/>
  <c r="B53"/>
  <c r="B52"/>
  <c r="G97"/>
  <c r="G96"/>
  <c r="C76"/>
  <c r="C75"/>
  <c r="C53"/>
  <c r="C52"/>
  <c r="D182"/>
  <c r="D181"/>
  <c r="L140"/>
  <c r="L139"/>
  <c r="H118"/>
  <c r="H117"/>
  <c r="C182"/>
  <c r="C181"/>
  <c r="K140"/>
  <c r="K139"/>
  <c r="G118"/>
  <c r="G117"/>
  <c r="H97"/>
  <c r="H96"/>
  <c r="D76"/>
  <c r="D75"/>
  <c r="D53"/>
  <c r="D52"/>
  <c r="M97"/>
  <c r="M96"/>
  <c r="I76"/>
  <c r="I75"/>
  <c r="I53"/>
  <c r="I52"/>
  <c r="J182"/>
  <c r="J181"/>
  <c r="F161"/>
  <c r="F160"/>
  <c r="B140"/>
  <c r="B139"/>
  <c r="I182"/>
  <c r="I181"/>
  <c r="E161"/>
  <c r="E160"/>
  <c r="M118"/>
  <c r="M117"/>
  <c r="J97"/>
  <c r="J96"/>
  <c r="F76"/>
  <c r="F75"/>
  <c r="F53"/>
  <c r="F52"/>
  <c r="K97"/>
  <c r="K96"/>
  <c r="G76"/>
  <c r="G75"/>
  <c r="G53"/>
  <c r="G52"/>
  <c r="H182"/>
  <c r="H181"/>
  <c r="D161"/>
  <c r="D160"/>
  <c r="L118"/>
  <c r="L117"/>
  <c r="G182"/>
  <c r="G181"/>
  <c r="C161"/>
  <c r="C160"/>
  <c r="K118"/>
  <c r="K117"/>
  <c r="L97"/>
  <c r="L96"/>
  <c r="H76"/>
  <c r="H75"/>
  <c r="H53"/>
  <c r="H52"/>
  <c r="Q97"/>
  <c r="Q96"/>
  <c r="M76"/>
  <c r="M75"/>
  <c r="M53"/>
  <c r="M52"/>
  <c r="C26"/>
  <c r="C27" s="1"/>
  <c r="J161"/>
  <c r="J160"/>
  <c r="F140"/>
  <c r="F139"/>
  <c r="B118"/>
  <c r="B117"/>
  <c r="I161"/>
  <c r="I160"/>
  <c r="E140"/>
  <c r="E139"/>
  <c r="N97"/>
  <c r="N96"/>
  <c r="J76"/>
  <c r="J75"/>
  <c r="J53"/>
  <c r="J52"/>
  <c r="O97"/>
  <c r="O96"/>
  <c r="K76"/>
  <c r="K75"/>
  <c r="K53"/>
  <c r="K52"/>
  <c r="G443" i="3"/>
  <c r="G444" s="1"/>
  <c r="B443"/>
  <c r="B444" s="1"/>
  <c r="H443"/>
  <c r="H444" s="1"/>
  <c r="C443"/>
  <c r="C444" s="1"/>
  <c r="I443"/>
  <c r="I444" s="1"/>
  <c r="D443"/>
  <c r="D444" s="1"/>
  <c r="J443"/>
  <c r="J444" s="1"/>
  <c r="E443"/>
  <c r="E444" s="1"/>
  <c r="K443"/>
  <c r="K444" s="1"/>
  <c r="F443"/>
  <c r="F444" s="1"/>
  <c r="F423"/>
  <c r="F422"/>
  <c r="K423"/>
  <c r="K422"/>
  <c r="C423"/>
  <c r="C422"/>
  <c r="H423"/>
  <c r="H422"/>
  <c r="M423"/>
  <c r="M422"/>
  <c r="E423"/>
  <c r="E422"/>
  <c r="J423"/>
  <c r="J422"/>
  <c r="B423"/>
  <c r="B422"/>
  <c r="G423"/>
  <c r="G422"/>
  <c r="L423"/>
  <c r="L422"/>
  <c r="D423"/>
  <c r="D422"/>
  <c r="I423"/>
  <c r="I422"/>
  <c r="K402"/>
  <c r="K401"/>
  <c r="H402"/>
  <c r="H401"/>
  <c r="E402"/>
  <c r="E401"/>
  <c r="B402"/>
  <c r="B401"/>
  <c r="L402"/>
  <c r="L401"/>
  <c r="I402"/>
  <c r="I401"/>
  <c r="F402"/>
  <c r="F401"/>
  <c r="C402"/>
  <c r="C401"/>
  <c r="M402"/>
  <c r="M401"/>
  <c r="J402"/>
  <c r="J401"/>
  <c r="G402"/>
  <c r="G401"/>
  <c r="D402"/>
  <c r="D401"/>
  <c r="F379"/>
  <c r="F380" s="1"/>
  <c r="C379"/>
  <c r="C380" s="1"/>
  <c r="H379"/>
  <c r="H380" s="1"/>
  <c r="M379"/>
  <c r="M380" s="1"/>
  <c r="E379"/>
  <c r="E380" s="1"/>
  <c r="J379"/>
  <c r="J380" s="1"/>
  <c r="B379"/>
  <c r="B380" s="1"/>
  <c r="G379"/>
  <c r="G380" s="1"/>
  <c r="L379"/>
  <c r="L380" s="1"/>
  <c r="D379"/>
  <c r="D380" s="1"/>
  <c r="I379"/>
  <c r="I380" s="1"/>
  <c r="K379"/>
  <c r="K380" s="1"/>
  <c r="B358"/>
  <c r="B359" s="1"/>
  <c r="C358"/>
  <c r="C359" s="1"/>
  <c r="D358"/>
  <c r="D359" s="1"/>
  <c r="E358"/>
  <c r="E359" s="1"/>
  <c r="F358"/>
  <c r="F359" s="1"/>
  <c r="G358"/>
  <c r="G359" s="1"/>
  <c r="H358"/>
  <c r="H359" s="1"/>
  <c r="I358"/>
  <c r="I359" s="1"/>
  <c r="J358"/>
  <c r="J359" s="1"/>
  <c r="K358"/>
  <c r="K359" s="1"/>
  <c r="L358"/>
  <c r="L359" s="1"/>
  <c r="M358"/>
  <c r="M359" s="1"/>
  <c r="N358"/>
  <c r="N359" s="1"/>
  <c r="O358"/>
  <c r="O359" s="1"/>
  <c r="P358"/>
  <c r="P359" s="1"/>
  <c r="Q358"/>
  <c r="Q359" s="1"/>
  <c r="K338"/>
  <c r="K337"/>
  <c r="H338"/>
  <c r="H337"/>
  <c r="E338"/>
  <c r="E337"/>
  <c r="B338"/>
  <c r="B337"/>
  <c r="L338"/>
  <c r="L337"/>
  <c r="I338"/>
  <c r="I337"/>
  <c r="F338"/>
  <c r="F337"/>
  <c r="C338"/>
  <c r="C337"/>
  <c r="M338"/>
  <c r="M337"/>
  <c r="J338"/>
  <c r="J337"/>
  <c r="G338"/>
  <c r="G337"/>
  <c r="D338"/>
  <c r="D337"/>
  <c r="B315"/>
  <c r="B314"/>
  <c r="C315"/>
  <c r="C314"/>
  <c r="L315"/>
  <c r="L314"/>
  <c r="M315"/>
  <c r="M314"/>
  <c r="E315"/>
  <c r="E314"/>
  <c r="N315"/>
  <c r="N314"/>
  <c r="F315"/>
  <c r="F314"/>
  <c r="O315"/>
  <c r="O314"/>
  <c r="G315"/>
  <c r="G314"/>
  <c r="P315"/>
  <c r="P314"/>
  <c r="H315"/>
  <c r="H314"/>
  <c r="Q315"/>
  <c r="Q314"/>
  <c r="I315"/>
  <c r="I314"/>
  <c r="J315"/>
  <c r="J314"/>
  <c r="K315"/>
  <c r="K314"/>
  <c r="D315"/>
  <c r="D314"/>
  <c r="B277"/>
  <c r="D277"/>
  <c r="F277"/>
  <c r="B275"/>
  <c r="D275"/>
  <c r="F275"/>
  <c r="C277"/>
  <c r="E277"/>
  <c r="G277"/>
  <c r="C275"/>
  <c r="C274" s="1"/>
  <c r="C281" s="1"/>
  <c r="E275"/>
  <c r="G275"/>
  <c r="G274" s="1"/>
  <c r="G281" s="1"/>
  <c r="G283" s="1"/>
  <c r="B276"/>
  <c r="D276"/>
  <c r="F276"/>
  <c r="X248"/>
  <c r="X245" s="1"/>
  <c r="X252" s="1"/>
  <c r="W248"/>
  <c r="W247"/>
  <c r="W245" s="1"/>
  <c r="W252" s="1"/>
  <c r="V245"/>
  <c r="V252" s="1"/>
  <c r="V254" s="1"/>
  <c r="G198" i="2"/>
  <c r="G199"/>
  <c r="H196"/>
  <c r="G196"/>
  <c r="G195"/>
  <c r="H195"/>
  <c r="E274" i="3" l="1"/>
  <c r="E281" s="1"/>
  <c r="E283" s="1"/>
  <c r="G284"/>
  <c r="G286" s="1"/>
  <c r="C283"/>
  <c r="C284" s="1"/>
  <c r="C286" s="1"/>
  <c r="E284"/>
  <c r="E286" s="1"/>
  <c r="F274"/>
  <c r="F281" s="1"/>
  <c r="F283" s="1"/>
  <c r="B274"/>
  <c r="B281" s="1"/>
  <c r="B283" s="1"/>
  <c r="D274"/>
  <c r="D281" s="1"/>
  <c r="X254"/>
  <c r="X255" s="1"/>
  <c r="X257" s="1"/>
  <c r="W254"/>
  <c r="W255" s="1"/>
  <c r="W257" s="1"/>
  <c r="V255"/>
  <c r="V257" s="1"/>
  <c r="V259" s="1"/>
  <c r="H132" i="2"/>
  <c r="H133"/>
  <c r="G132"/>
  <c r="D283" i="3" l="1"/>
  <c r="D284" s="1"/>
  <c r="D286" s="1"/>
  <c r="C288"/>
  <c r="C289" s="1"/>
  <c r="E288"/>
  <c r="E289" s="1"/>
  <c r="G288"/>
  <c r="G289" s="1"/>
  <c r="F284"/>
  <c r="F286" s="1"/>
  <c r="B284"/>
  <c r="B286" s="1"/>
  <c r="X259"/>
  <c r="X260" s="1"/>
  <c r="W259"/>
  <c r="W260" s="1"/>
  <c r="V260"/>
  <c r="T244"/>
  <c r="T246" s="1"/>
  <c r="U244"/>
  <c r="U246" s="1"/>
  <c r="U247"/>
  <c r="T249"/>
  <c r="U249"/>
  <c r="H174" i="2"/>
  <c r="G174"/>
  <c r="B288" i="3" l="1"/>
  <c r="B289" s="1"/>
  <c r="D288"/>
  <c r="D289" s="1"/>
  <c r="F288"/>
  <c r="F289" s="1"/>
  <c r="U248"/>
  <c r="U245" s="1"/>
  <c r="U252" s="1"/>
  <c r="U254" s="1"/>
  <c r="U255" s="1"/>
  <c r="U257" s="1"/>
  <c r="T248"/>
  <c r="T247"/>
  <c r="T245" s="1"/>
  <c r="T252" s="1"/>
  <c r="T254" s="1"/>
  <c r="C220"/>
  <c r="D220"/>
  <c r="E220"/>
  <c r="F220"/>
  <c r="G220"/>
  <c r="H220"/>
  <c r="I220"/>
  <c r="J220"/>
  <c r="K220"/>
  <c r="L220"/>
  <c r="M220"/>
  <c r="N220"/>
  <c r="O220"/>
  <c r="P220"/>
  <c r="Q220"/>
  <c r="R220"/>
  <c r="S220"/>
  <c r="T220"/>
  <c r="U220"/>
  <c r="V220"/>
  <c r="W220"/>
  <c r="B220"/>
  <c r="C215"/>
  <c r="D215"/>
  <c r="E215"/>
  <c r="F215"/>
  <c r="G215"/>
  <c r="H215"/>
  <c r="I215"/>
  <c r="J215"/>
  <c r="K215"/>
  <c r="L215"/>
  <c r="M215"/>
  <c r="N215"/>
  <c r="O215"/>
  <c r="P215"/>
  <c r="Q215"/>
  <c r="R215"/>
  <c r="S215"/>
  <c r="T215"/>
  <c r="U215"/>
  <c r="V215"/>
  <c r="W215"/>
  <c r="B215"/>
  <c r="S249"/>
  <c r="R249"/>
  <c r="Q249"/>
  <c r="P249"/>
  <c r="O249"/>
  <c r="N249"/>
  <c r="M249"/>
  <c r="L249"/>
  <c r="K249"/>
  <c r="J249"/>
  <c r="I249"/>
  <c r="H249"/>
  <c r="G249"/>
  <c r="F249"/>
  <c r="E249"/>
  <c r="D249"/>
  <c r="C249"/>
  <c r="B249"/>
  <c r="S244"/>
  <c r="R244"/>
  <c r="Q244"/>
  <c r="Q247" s="1"/>
  <c r="P244"/>
  <c r="O244"/>
  <c r="N244"/>
  <c r="M244"/>
  <c r="M247" s="1"/>
  <c r="L244"/>
  <c r="K244"/>
  <c r="J244"/>
  <c r="I244"/>
  <c r="I247" s="1"/>
  <c r="H244"/>
  <c r="G244"/>
  <c r="F244"/>
  <c r="E244"/>
  <c r="E247" s="1"/>
  <c r="D244"/>
  <c r="C244"/>
  <c r="B244"/>
  <c r="T255" l="1"/>
  <c r="T257" s="1"/>
  <c r="U259"/>
  <c r="U260" s="1"/>
  <c r="W217"/>
  <c r="U217"/>
  <c r="S217"/>
  <c r="Q217"/>
  <c r="O217"/>
  <c r="M217"/>
  <c r="K217"/>
  <c r="I217"/>
  <c r="G217"/>
  <c r="E217"/>
  <c r="C217"/>
  <c r="B217"/>
  <c r="V217"/>
  <c r="T217"/>
  <c r="R217"/>
  <c r="P217"/>
  <c r="N217"/>
  <c r="L217"/>
  <c r="J217"/>
  <c r="H217"/>
  <c r="F217"/>
  <c r="D217"/>
  <c r="E248"/>
  <c r="M248"/>
  <c r="I248"/>
  <c r="Q248"/>
  <c r="B248"/>
  <c r="D248"/>
  <c r="F248"/>
  <c r="H248"/>
  <c r="J248"/>
  <c r="L248"/>
  <c r="N248"/>
  <c r="P248"/>
  <c r="R248"/>
  <c r="B246"/>
  <c r="D246"/>
  <c r="F246"/>
  <c r="H246"/>
  <c r="J246"/>
  <c r="L246"/>
  <c r="N246"/>
  <c r="P246"/>
  <c r="R246"/>
  <c r="B247"/>
  <c r="D247"/>
  <c r="F247"/>
  <c r="H247"/>
  <c r="J247"/>
  <c r="L247"/>
  <c r="N247"/>
  <c r="P247"/>
  <c r="R247"/>
  <c r="C246"/>
  <c r="E246"/>
  <c r="E245" s="1"/>
  <c r="E252" s="1"/>
  <c r="G246"/>
  <c r="I246"/>
  <c r="I245" s="1"/>
  <c r="I252" s="1"/>
  <c r="K246"/>
  <c r="M246"/>
  <c r="O246"/>
  <c r="Q246"/>
  <c r="Q245" s="1"/>
  <c r="Q252" s="1"/>
  <c r="S246"/>
  <c r="C247"/>
  <c r="G247"/>
  <c r="K247"/>
  <c r="O247"/>
  <c r="S247"/>
  <c r="C248"/>
  <c r="G248"/>
  <c r="K248"/>
  <c r="O248"/>
  <c r="S248"/>
  <c r="B191"/>
  <c r="C186"/>
  <c r="D186"/>
  <c r="E186"/>
  <c r="F186"/>
  <c r="G186"/>
  <c r="H186"/>
  <c r="I186"/>
  <c r="J186"/>
  <c r="K186"/>
  <c r="L186"/>
  <c r="M186"/>
  <c r="N186"/>
  <c r="O186"/>
  <c r="P186"/>
  <c r="R186"/>
  <c r="T186"/>
  <c r="V186"/>
  <c r="X186"/>
  <c r="Z186"/>
  <c r="AB186"/>
  <c r="AB188" s="1"/>
  <c r="AC186"/>
  <c r="AC188" s="1"/>
  <c r="B186"/>
  <c r="AB191"/>
  <c r="AC191"/>
  <c r="Z188"/>
  <c r="Z191"/>
  <c r="T259" l="1"/>
  <c r="T260" s="1"/>
  <c r="M245"/>
  <c r="M252" s="1"/>
  <c r="AC189"/>
  <c r="S245"/>
  <c r="S252" s="1"/>
  <c r="S254" s="1"/>
  <c r="S255" s="1"/>
  <c r="S257" s="1"/>
  <c r="K245"/>
  <c r="K252" s="1"/>
  <c r="C245"/>
  <c r="C252" s="1"/>
  <c r="C254" s="1"/>
  <c r="C255" s="1"/>
  <c r="C257" s="1"/>
  <c r="K254"/>
  <c r="K255" s="1"/>
  <c r="K257" s="1"/>
  <c r="O245"/>
  <c r="O252" s="1"/>
  <c r="G245"/>
  <c r="G252" s="1"/>
  <c r="P245"/>
  <c r="P252" s="1"/>
  <c r="L245"/>
  <c r="L252" s="1"/>
  <c r="H245"/>
  <c r="H252" s="1"/>
  <c r="D245"/>
  <c r="D252" s="1"/>
  <c r="Q254"/>
  <c r="Q255" s="1"/>
  <c r="Q257" s="1"/>
  <c r="M254"/>
  <c r="M255" s="1"/>
  <c r="M257" s="1"/>
  <c r="I254"/>
  <c r="I255" s="1"/>
  <c r="I257" s="1"/>
  <c r="E254"/>
  <c r="E255" s="1"/>
  <c r="E257" s="1"/>
  <c r="R245"/>
  <c r="R252" s="1"/>
  <c r="N245"/>
  <c r="N252" s="1"/>
  <c r="J245"/>
  <c r="J252" s="1"/>
  <c r="F245"/>
  <c r="F252" s="1"/>
  <c r="B245"/>
  <c r="B252" s="1"/>
  <c r="Z190"/>
  <c r="Z189"/>
  <c r="AC190"/>
  <c r="AC187" s="1"/>
  <c r="AC194" s="1"/>
  <c r="AB190"/>
  <c r="AB189"/>
  <c r="Z187"/>
  <c r="Z194" s="1"/>
  <c r="Z196" s="1"/>
  <c r="Z197" s="1"/>
  <c r="Z199" s="1"/>
  <c r="T218"/>
  <c r="N218"/>
  <c r="J218"/>
  <c r="F218"/>
  <c r="B218"/>
  <c r="X191"/>
  <c r="V191"/>
  <c r="T191"/>
  <c r="R191"/>
  <c r="P191"/>
  <c r="O191"/>
  <c r="N191"/>
  <c r="M191"/>
  <c r="L191"/>
  <c r="K191"/>
  <c r="J191"/>
  <c r="I191"/>
  <c r="H191"/>
  <c r="G191"/>
  <c r="F191"/>
  <c r="E191"/>
  <c r="D191"/>
  <c r="C191"/>
  <c r="V189"/>
  <c r="R189"/>
  <c r="N189"/>
  <c r="K189"/>
  <c r="J189"/>
  <c r="F189"/>
  <c r="E189"/>
  <c r="B189"/>
  <c r="C161"/>
  <c r="D161"/>
  <c r="E161"/>
  <c r="F161"/>
  <c r="G161"/>
  <c r="H161"/>
  <c r="I161"/>
  <c r="J161"/>
  <c r="K161"/>
  <c r="L161"/>
  <c r="M161"/>
  <c r="N161"/>
  <c r="O161"/>
  <c r="P161"/>
  <c r="Q161"/>
  <c r="R161"/>
  <c r="S161"/>
  <c r="T161"/>
  <c r="U161"/>
  <c r="V161"/>
  <c r="W161"/>
  <c r="X161"/>
  <c r="Y161"/>
  <c r="B161"/>
  <c r="C156"/>
  <c r="D156"/>
  <c r="E156"/>
  <c r="F156"/>
  <c r="G156"/>
  <c r="H156"/>
  <c r="I156"/>
  <c r="J156"/>
  <c r="K156"/>
  <c r="L156"/>
  <c r="M156"/>
  <c r="N156"/>
  <c r="O156"/>
  <c r="P156"/>
  <c r="Q156"/>
  <c r="R156"/>
  <c r="S156"/>
  <c r="T156"/>
  <c r="U156"/>
  <c r="V156"/>
  <c r="W156"/>
  <c r="X156"/>
  <c r="Y156"/>
  <c r="B156"/>
  <c r="C132"/>
  <c r="D132"/>
  <c r="E132"/>
  <c r="F132"/>
  <c r="G132"/>
  <c r="H132"/>
  <c r="I132"/>
  <c r="J132"/>
  <c r="K132"/>
  <c r="L132"/>
  <c r="M132"/>
  <c r="N132"/>
  <c r="O132"/>
  <c r="P132"/>
  <c r="Q132"/>
  <c r="R132"/>
  <c r="S132"/>
  <c r="T132"/>
  <c r="U132"/>
  <c r="V132"/>
  <c r="W132"/>
  <c r="X132"/>
  <c r="Y132"/>
  <c r="Z132"/>
  <c r="AA132"/>
  <c r="AB132"/>
  <c r="AC132"/>
  <c r="B132"/>
  <c r="C127"/>
  <c r="D127"/>
  <c r="E127"/>
  <c r="F127"/>
  <c r="G127"/>
  <c r="H127"/>
  <c r="I127"/>
  <c r="J127"/>
  <c r="K127"/>
  <c r="L127"/>
  <c r="M127"/>
  <c r="N127"/>
  <c r="O127"/>
  <c r="P127"/>
  <c r="Q127"/>
  <c r="R127"/>
  <c r="S127"/>
  <c r="T127"/>
  <c r="U127"/>
  <c r="V127"/>
  <c r="W127"/>
  <c r="X127"/>
  <c r="Y127"/>
  <c r="Z127"/>
  <c r="AA127"/>
  <c r="AB127"/>
  <c r="AC127"/>
  <c r="AB187" l="1"/>
  <c r="AB194" s="1"/>
  <c r="F254"/>
  <c r="F255" s="1"/>
  <c r="F257" s="1"/>
  <c r="N254"/>
  <c r="N255" s="1"/>
  <c r="N257" s="1"/>
  <c r="E259"/>
  <c r="E260" s="1"/>
  <c r="I259"/>
  <c r="I260" s="1"/>
  <c r="M259"/>
  <c r="M260" s="1"/>
  <c r="Q259"/>
  <c r="Q260" s="1"/>
  <c r="H254"/>
  <c r="H255" s="1"/>
  <c r="H257" s="1"/>
  <c r="P254"/>
  <c r="P255" s="1"/>
  <c r="P257" s="1"/>
  <c r="G254"/>
  <c r="G255" s="1"/>
  <c r="G257" s="1"/>
  <c r="C259"/>
  <c r="C260" s="1"/>
  <c r="K259"/>
  <c r="K260" s="1"/>
  <c r="S259"/>
  <c r="S260" s="1"/>
  <c r="B254"/>
  <c r="B255" s="1"/>
  <c r="B257" s="1"/>
  <c r="J254"/>
  <c r="J255" s="1"/>
  <c r="J257" s="1"/>
  <c r="R254"/>
  <c r="R255" s="1"/>
  <c r="R257" s="1"/>
  <c r="D254"/>
  <c r="D255" s="1"/>
  <c r="D257" s="1"/>
  <c r="L254"/>
  <c r="L255" s="1"/>
  <c r="L257" s="1"/>
  <c r="O254"/>
  <c r="O255" s="1"/>
  <c r="O257" s="1"/>
  <c r="AC196"/>
  <c r="AC197" s="1"/>
  <c r="AC199" s="1"/>
  <c r="AB196"/>
  <c r="AB197" s="1"/>
  <c r="AB199" s="1"/>
  <c r="Z201"/>
  <c r="Z202" s="1"/>
  <c r="C219"/>
  <c r="E219"/>
  <c r="G219"/>
  <c r="I219"/>
  <c r="K219"/>
  <c r="M219"/>
  <c r="O219"/>
  <c r="Q219"/>
  <c r="S219"/>
  <c r="U219"/>
  <c r="W219"/>
  <c r="W218"/>
  <c r="C218"/>
  <c r="E218"/>
  <c r="G218"/>
  <c r="I218"/>
  <c r="K218"/>
  <c r="M218"/>
  <c r="O218"/>
  <c r="Q218"/>
  <c r="S218"/>
  <c r="U218"/>
  <c r="B219"/>
  <c r="F219"/>
  <c r="J219"/>
  <c r="N219"/>
  <c r="T219"/>
  <c r="B216"/>
  <c r="B223" s="1"/>
  <c r="J216"/>
  <c r="J223" s="1"/>
  <c r="N216"/>
  <c r="N223" s="1"/>
  <c r="T216"/>
  <c r="T223" s="1"/>
  <c r="D218"/>
  <c r="H218"/>
  <c r="L218"/>
  <c r="P218"/>
  <c r="R218"/>
  <c r="V218"/>
  <c r="D219"/>
  <c r="H219"/>
  <c r="L219"/>
  <c r="P219"/>
  <c r="R219"/>
  <c r="V219"/>
  <c r="C190"/>
  <c r="G190"/>
  <c r="I190"/>
  <c r="M190"/>
  <c r="O190"/>
  <c r="C188"/>
  <c r="E188"/>
  <c r="G188"/>
  <c r="I188"/>
  <c r="K188"/>
  <c r="M188"/>
  <c r="O188"/>
  <c r="C189"/>
  <c r="G189"/>
  <c r="I189"/>
  <c r="M189"/>
  <c r="O189"/>
  <c r="B190"/>
  <c r="F190"/>
  <c r="J190"/>
  <c r="N190"/>
  <c r="R190"/>
  <c r="V190"/>
  <c r="E190"/>
  <c r="K190"/>
  <c r="B188"/>
  <c r="B187" s="1"/>
  <c r="B194" s="1"/>
  <c r="D188"/>
  <c r="F188"/>
  <c r="H188"/>
  <c r="J188"/>
  <c r="J187" s="1"/>
  <c r="J194" s="1"/>
  <c r="L188"/>
  <c r="N188"/>
  <c r="P188"/>
  <c r="R188"/>
  <c r="R187" s="1"/>
  <c r="R194" s="1"/>
  <c r="T188"/>
  <c r="V188"/>
  <c r="X188"/>
  <c r="D189"/>
  <c r="H189"/>
  <c r="L189"/>
  <c r="P189"/>
  <c r="T189"/>
  <c r="X189"/>
  <c r="D190"/>
  <c r="H190"/>
  <c r="L190"/>
  <c r="P190"/>
  <c r="T190"/>
  <c r="X190"/>
  <c r="AB129"/>
  <c r="Z129"/>
  <c r="X129"/>
  <c r="V129"/>
  <c r="T129"/>
  <c r="R129"/>
  <c r="P129"/>
  <c r="N129"/>
  <c r="L129"/>
  <c r="J129"/>
  <c r="H129"/>
  <c r="F129"/>
  <c r="D129"/>
  <c r="AB130"/>
  <c r="Z130"/>
  <c r="X130"/>
  <c r="V130"/>
  <c r="T130"/>
  <c r="R130"/>
  <c r="P130"/>
  <c r="N130"/>
  <c r="L130"/>
  <c r="J130"/>
  <c r="H130"/>
  <c r="F130"/>
  <c r="D130"/>
  <c r="AB131"/>
  <c r="Z131"/>
  <c r="X131"/>
  <c r="V131"/>
  <c r="T131"/>
  <c r="R131"/>
  <c r="P131"/>
  <c r="N131"/>
  <c r="L131"/>
  <c r="J131"/>
  <c r="H131"/>
  <c r="F131"/>
  <c r="D131"/>
  <c r="AC129"/>
  <c r="AA129"/>
  <c r="Y129"/>
  <c r="W129"/>
  <c r="U129"/>
  <c r="S129"/>
  <c r="Q129"/>
  <c r="O129"/>
  <c r="M129"/>
  <c r="K129"/>
  <c r="I129"/>
  <c r="G129"/>
  <c r="E129"/>
  <c r="C129"/>
  <c r="AC130"/>
  <c r="AA130"/>
  <c r="Y130"/>
  <c r="W130"/>
  <c r="U130"/>
  <c r="S130"/>
  <c r="Q130"/>
  <c r="O130"/>
  <c r="M130"/>
  <c r="K130"/>
  <c r="I130"/>
  <c r="G130"/>
  <c r="E130"/>
  <c r="C130"/>
  <c r="AC131"/>
  <c r="AA131"/>
  <c r="Y131"/>
  <c r="W131"/>
  <c r="U131"/>
  <c r="S131"/>
  <c r="Q131"/>
  <c r="O131"/>
  <c r="M131"/>
  <c r="K131"/>
  <c r="I131"/>
  <c r="G131"/>
  <c r="E131"/>
  <c r="C131"/>
  <c r="C158"/>
  <c r="E158"/>
  <c r="G158"/>
  <c r="I158"/>
  <c r="K158"/>
  <c r="M158"/>
  <c r="O158"/>
  <c r="Q158"/>
  <c r="S158"/>
  <c r="U158"/>
  <c r="W158"/>
  <c r="Y158"/>
  <c r="C159"/>
  <c r="E159"/>
  <c r="G159"/>
  <c r="I159"/>
  <c r="K159"/>
  <c r="M159"/>
  <c r="O159"/>
  <c r="Q159"/>
  <c r="S159"/>
  <c r="U159"/>
  <c r="W159"/>
  <c r="Y159"/>
  <c r="C160"/>
  <c r="E160"/>
  <c r="G160"/>
  <c r="I160"/>
  <c r="K160"/>
  <c r="M160"/>
  <c r="O160"/>
  <c r="Q160"/>
  <c r="S160"/>
  <c r="U160"/>
  <c r="W160"/>
  <c r="Y160"/>
  <c r="B158"/>
  <c r="D158"/>
  <c r="F158"/>
  <c r="H158"/>
  <c r="J158"/>
  <c r="L158"/>
  <c r="N158"/>
  <c r="P158"/>
  <c r="R158"/>
  <c r="T158"/>
  <c r="V158"/>
  <c r="X158"/>
  <c r="B159"/>
  <c r="D159"/>
  <c r="F159"/>
  <c r="H159"/>
  <c r="J159"/>
  <c r="L159"/>
  <c r="N159"/>
  <c r="P159"/>
  <c r="R159"/>
  <c r="T159"/>
  <c r="V159"/>
  <c r="X159"/>
  <c r="B160"/>
  <c r="D160"/>
  <c r="F160"/>
  <c r="H160"/>
  <c r="J160"/>
  <c r="L160"/>
  <c r="N160"/>
  <c r="P160"/>
  <c r="R160"/>
  <c r="T160"/>
  <c r="V160"/>
  <c r="X160"/>
  <c r="B127"/>
  <c r="C103"/>
  <c r="D103"/>
  <c r="E103"/>
  <c r="F103"/>
  <c r="G103"/>
  <c r="H103"/>
  <c r="I103"/>
  <c r="J103"/>
  <c r="K103"/>
  <c r="L103"/>
  <c r="M103"/>
  <c r="N103"/>
  <c r="O103"/>
  <c r="P103"/>
  <c r="Q103"/>
  <c r="R103"/>
  <c r="S103"/>
  <c r="T103"/>
  <c r="U103"/>
  <c r="V103"/>
  <c r="W103"/>
  <c r="X103"/>
  <c r="Y103"/>
  <c r="Z103"/>
  <c r="AA103"/>
  <c r="AB103"/>
  <c r="AC103"/>
  <c r="B103"/>
  <c r="C98"/>
  <c r="D98"/>
  <c r="E98"/>
  <c r="F98"/>
  <c r="G98"/>
  <c r="H98"/>
  <c r="I98"/>
  <c r="J98"/>
  <c r="K98"/>
  <c r="L98"/>
  <c r="M98"/>
  <c r="N98"/>
  <c r="O98"/>
  <c r="P98"/>
  <c r="Q98"/>
  <c r="R98"/>
  <c r="S98"/>
  <c r="T98"/>
  <c r="U98"/>
  <c r="V98"/>
  <c r="W98"/>
  <c r="X98"/>
  <c r="Y98"/>
  <c r="Y100" s="1"/>
  <c r="Z98"/>
  <c r="AA98"/>
  <c r="AB98"/>
  <c r="AC98"/>
  <c r="AC100" s="1"/>
  <c r="B98"/>
  <c r="N187" l="1"/>
  <c r="N194" s="1"/>
  <c r="F187"/>
  <c r="F194" s="1"/>
  <c r="B196"/>
  <c r="B197" s="1"/>
  <c r="B199" s="1"/>
  <c r="O259"/>
  <c r="O260" s="1"/>
  <c r="L259"/>
  <c r="L260" s="1"/>
  <c r="D259"/>
  <c r="D260" s="1"/>
  <c r="R259"/>
  <c r="R260" s="1"/>
  <c r="J259"/>
  <c r="J260" s="1"/>
  <c r="B259"/>
  <c r="B260" s="1"/>
  <c r="G259"/>
  <c r="G260" s="1"/>
  <c r="P259"/>
  <c r="P260" s="1"/>
  <c r="H259"/>
  <c r="H260" s="1"/>
  <c r="N259"/>
  <c r="N260" s="1"/>
  <c r="F259"/>
  <c r="F260" s="1"/>
  <c r="V187"/>
  <c r="V194" s="1"/>
  <c r="AC201"/>
  <c r="AC202" s="1"/>
  <c r="AB201"/>
  <c r="AB202" s="1"/>
  <c r="T225"/>
  <c r="T226" s="1"/>
  <c r="T228" s="1"/>
  <c r="J225"/>
  <c r="J226" s="1"/>
  <c r="J228" s="1"/>
  <c r="B225"/>
  <c r="B226" s="1"/>
  <c r="B228" s="1"/>
  <c r="V216"/>
  <c r="V223" s="1"/>
  <c r="R216"/>
  <c r="R223" s="1"/>
  <c r="P216"/>
  <c r="P223" s="1"/>
  <c r="L216"/>
  <c r="L223" s="1"/>
  <c r="L225" s="1"/>
  <c r="H216"/>
  <c r="H223" s="1"/>
  <c r="D216"/>
  <c r="D223" s="1"/>
  <c r="N225"/>
  <c r="N226" s="1"/>
  <c r="N228" s="1"/>
  <c r="U216"/>
  <c r="U223" s="1"/>
  <c r="O216"/>
  <c r="O223" s="1"/>
  <c r="K216"/>
  <c r="K223" s="1"/>
  <c r="G216"/>
  <c r="G223" s="1"/>
  <c r="C216"/>
  <c r="C223" s="1"/>
  <c r="F216"/>
  <c r="F223" s="1"/>
  <c r="W216"/>
  <c r="W223" s="1"/>
  <c r="S216"/>
  <c r="S223" s="1"/>
  <c r="Q216"/>
  <c r="Q223" s="1"/>
  <c r="M216"/>
  <c r="M223" s="1"/>
  <c r="I216"/>
  <c r="I223" s="1"/>
  <c r="E216"/>
  <c r="E223" s="1"/>
  <c r="R196"/>
  <c r="R197" s="1"/>
  <c r="R199" s="1"/>
  <c r="V196"/>
  <c r="V197" s="1"/>
  <c r="V199" s="1"/>
  <c r="N196"/>
  <c r="N197" s="1"/>
  <c r="N199" s="1"/>
  <c r="J196"/>
  <c r="J197" s="1"/>
  <c r="J199" s="1"/>
  <c r="F196"/>
  <c r="F197" s="1"/>
  <c r="F199" s="1"/>
  <c r="X187"/>
  <c r="X194" s="1"/>
  <c r="T187"/>
  <c r="T194" s="1"/>
  <c r="P187"/>
  <c r="P194" s="1"/>
  <c r="L187"/>
  <c r="L194" s="1"/>
  <c r="H187"/>
  <c r="H194" s="1"/>
  <c r="D187"/>
  <c r="D194" s="1"/>
  <c r="O187"/>
  <c r="O194" s="1"/>
  <c r="K187"/>
  <c r="K194" s="1"/>
  <c r="G187"/>
  <c r="G194" s="1"/>
  <c r="C187"/>
  <c r="C194" s="1"/>
  <c r="M187"/>
  <c r="M194" s="1"/>
  <c r="I187"/>
  <c r="I194" s="1"/>
  <c r="E187"/>
  <c r="E194" s="1"/>
  <c r="AA102"/>
  <c r="AA101"/>
  <c r="W102"/>
  <c r="W101"/>
  <c r="U102"/>
  <c r="U101"/>
  <c r="S102"/>
  <c r="S101"/>
  <c r="Q102"/>
  <c r="Q101"/>
  <c r="O102"/>
  <c r="O101"/>
  <c r="M102"/>
  <c r="M101"/>
  <c r="K102"/>
  <c r="K101"/>
  <c r="I102"/>
  <c r="I101"/>
  <c r="G102"/>
  <c r="G101"/>
  <c r="E102"/>
  <c r="E101"/>
  <c r="E100"/>
  <c r="C102"/>
  <c r="C101"/>
  <c r="C100"/>
  <c r="AA100"/>
  <c r="W100"/>
  <c r="U100"/>
  <c r="S100"/>
  <c r="Q100"/>
  <c r="O100"/>
  <c r="M100"/>
  <c r="K100"/>
  <c r="I100"/>
  <c r="G100"/>
  <c r="AC102"/>
  <c r="AC101"/>
  <c r="Y102"/>
  <c r="Y101"/>
  <c r="B102"/>
  <c r="B101"/>
  <c r="AB102"/>
  <c r="AB101"/>
  <c r="Z102"/>
  <c r="Z101"/>
  <c r="X102"/>
  <c r="X101"/>
  <c r="V102"/>
  <c r="V101"/>
  <c r="T102"/>
  <c r="T101"/>
  <c r="R102"/>
  <c r="R101"/>
  <c r="P102"/>
  <c r="P101"/>
  <c r="N102"/>
  <c r="N101"/>
  <c r="L102"/>
  <c r="L101"/>
  <c r="J102"/>
  <c r="J101"/>
  <c r="H102"/>
  <c r="H101"/>
  <c r="F102"/>
  <c r="F101"/>
  <c r="D102"/>
  <c r="D101"/>
  <c r="D100"/>
  <c r="B100"/>
  <c r="AB100"/>
  <c r="Z100"/>
  <c r="X100"/>
  <c r="V100"/>
  <c r="T100"/>
  <c r="R100"/>
  <c r="P100"/>
  <c r="N100"/>
  <c r="L100"/>
  <c r="J100"/>
  <c r="H100"/>
  <c r="F100"/>
  <c r="B131"/>
  <c r="B130"/>
  <c r="B129"/>
  <c r="V157"/>
  <c r="V164" s="1"/>
  <c r="V166" s="1"/>
  <c r="R157"/>
  <c r="R164" s="1"/>
  <c r="R166" s="1"/>
  <c r="N157"/>
  <c r="N164" s="1"/>
  <c r="N166" s="1"/>
  <c r="J157"/>
  <c r="J164" s="1"/>
  <c r="J166" s="1"/>
  <c r="F157"/>
  <c r="F164" s="1"/>
  <c r="F166" s="1"/>
  <c r="B157"/>
  <c r="B164" s="1"/>
  <c r="B166" s="1"/>
  <c r="Y157"/>
  <c r="Y164" s="1"/>
  <c r="Y166" s="1"/>
  <c r="U157"/>
  <c r="U164" s="1"/>
  <c r="U166" s="1"/>
  <c r="Q157"/>
  <c r="Q164" s="1"/>
  <c r="Q166" s="1"/>
  <c r="M157"/>
  <c r="M164" s="1"/>
  <c r="M166" s="1"/>
  <c r="I157"/>
  <c r="I164" s="1"/>
  <c r="I166" s="1"/>
  <c r="E157"/>
  <c r="E164" s="1"/>
  <c r="E166" s="1"/>
  <c r="X157"/>
  <c r="X164" s="1"/>
  <c r="X166" s="1"/>
  <c r="T157"/>
  <c r="T164" s="1"/>
  <c r="T166" s="1"/>
  <c r="P157"/>
  <c r="P164" s="1"/>
  <c r="P166" s="1"/>
  <c r="L157"/>
  <c r="L164" s="1"/>
  <c r="L166" s="1"/>
  <c r="H157"/>
  <c r="H164" s="1"/>
  <c r="H166" s="1"/>
  <c r="D157"/>
  <c r="D164" s="1"/>
  <c r="D166" s="1"/>
  <c r="W157"/>
  <c r="W164" s="1"/>
  <c r="W166" s="1"/>
  <c r="S157"/>
  <c r="S164" s="1"/>
  <c r="S166" s="1"/>
  <c r="O157"/>
  <c r="O164" s="1"/>
  <c r="O166" s="1"/>
  <c r="K157"/>
  <c r="K164" s="1"/>
  <c r="K166" s="1"/>
  <c r="G157"/>
  <c r="G164" s="1"/>
  <c r="G166" s="1"/>
  <c r="C157"/>
  <c r="C164" s="1"/>
  <c r="C166" s="1"/>
  <c r="E128"/>
  <c r="E135" s="1"/>
  <c r="I128"/>
  <c r="I135" s="1"/>
  <c r="M128"/>
  <c r="M135" s="1"/>
  <c r="Q128"/>
  <c r="Q135" s="1"/>
  <c r="U128"/>
  <c r="U135" s="1"/>
  <c r="Y128"/>
  <c r="Y135" s="1"/>
  <c r="AC128"/>
  <c r="AC135" s="1"/>
  <c r="D128"/>
  <c r="D135" s="1"/>
  <c r="H128"/>
  <c r="H135" s="1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B74"/>
  <c r="C69"/>
  <c r="D69"/>
  <c r="E69"/>
  <c r="F69"/>
  <c r="G69"/>
  <c r="H69"/>
  <c r="I69"/>
  <c r="J69"/>
  <c r="K69"/>
  <c r="L69"/>
  <c r="M69"/>
  <c r="N69"/>
  <c r="O69"/>
  <c r="P69"/>
  <c r="Q69"/>
  <c r="R69"/>
  <c r="S69"/>
  <c r="T69"/>
  <c r="U69"/>
  <c r="V69"/>
  <c r="W69"/>
  <c r="X69"/>
  <c r="Y69"/>
  <c r="Z69"/>
  <c r="AA69"/>
  <c r="AB69"/>
  <c r="AC69"/>
  <c r="B69"/>
  <c r="C45"/>
  <c r="D45"/>
  <c r="E45"/>
  <c r="F45"/>
  <c r="G45"/>
  <c r="H45"/>
  <c r="I45"/>
  <c r="J45"/>
  <c r="K45"/>
  <c r="L45"/>
  <c r="M45"/>
  <c r="N45"/>
  <c r="O45"/>
  <c r="P45"/>
  <c r="Q45"/>
  <c r="R45"/>
  <c r="S45"/>
  <c r="T45"/>
  <c r="U45"/>
  <c r="V45"/>
  <c r="W45"/>
  <c r="B45"/>
  <c r="C40"/>
  <c r="D40"/>
  <c r="E40"/>
  <c r="F40"/>
  <c r="G40"/>
  <c r="H40"/>
  <c r="I40"/>
  <c r="J40"/>
  <c r="K40"/>
  <c r="L40"/>
  <c r="M40"/>
  <c r="N40"/>
  <c r="O40"/>
  <c r="P40"/>
  <c r="Q40"/>
  <c r="R40"/>
  <c r="S40"/>
  <c r="T40"/>
  <c r="U40"/>
  <c r="V40"/>
  <c r="W40"/>
  <c r="B40"/>
  <c r="J230" l="1"/>
  <c r="J231" s="1"/>
  <c r="N230"/>
  <c r="N231" s="1"/>
  <c r="B230"/>
  <c r="B231" s="1"/>
  <c r="T230"/>
  <c r="T231" s="1"/>
  <c r="I225"/>
  <c r="I226" s="1"/>
  <c r="I228" s="1"/>
  <c r="Q225"/>
  <c r="Q226" s="1"/>
  <c r="Q228" s="1"/>
  <c r="W225"/>
  <c r="W226" s="1"/>
  <c r="W228" s="1"/>
  <c r="C225"/>
  <c r="C226" s="1"/>
  <c r="C228" s="1"/>
  <c r="K225"/>
  <c r="K226" s="1"/>
  <c r="K228" s="1"/>
  <c r="D225"/>
  <c r="D226" s="1"/>
  <c r="D228" s="1"/>
  <c r="L226"/>
  <c r="L228" s="1"/>
  <c r="R225"/>
  <c r="R226" s="1"/>
  <c r="R228" s="1"/>
  <c r="E225"/>
  <c r="E226" s="1"/>
  <c r="E228" s="1"/>
  <c r="M225"/>
  <c r="M226" s="1"/>
  <c r="M228" s="1"/>
  <c r="S225"/>
  <c r="S226" s="1"/>
  <c r="S228" s="1"/>
  <c r="F225"/>
  <c r="F226" s="1"/>
  <c r="F228" s="1"/>
  <c r="G225"/>
  <c r="G226" s="1"/>
  <c r="G228" s="1"/>
  <c r="O225"/>
  <c r="O226" s="1"/>
  <c r="O228" s="1"/>
  <c r="U225"/>
  <c r="U226" s="1"/>
  <c r="U228" s="1"/>
  <c r="H225"/>
  <c r="H226" s="1"/>
  <c r="H228" s="1"/>
  <c r="P225"/>
  <c r="P226" s="1"/>
  <c r="P228" s="1"/>
  <c r="V225"/>
  <c r="V226" s="1"/>
  <c r="V228" s="1"/>
  <c r="B201"/>
  <c r="B202" s="1"/>
  <c r="J201"/>
  <c r="J202" s="1"/>
  <c r="V201"/>
  <c r="V202" s="1"/>
  <c r="F201"/>
  <c r="F202" s="1"/>
  <c r="N201"/>
  <c r="N202" s="1"/>
  <c r="R201"/>
  <c r="R202" s="1"/>
  <c r="I196"/>
  <c r="I197" s="1"/>
  <c r="I199" s="1"/>
  <c r="C196"/>
  <c r="C197" s="1"/>
  <c r="C199" s="1"/>
  <c r="K196"/>
  <c r="K197" s="1"/>
  <c r="K199" s="1"/>
  <c r="D196"/>
  <c r="D197" s="1"/>
  <c r="D199" s="1"/>
  <c r="L196"/>
  <c r="L197" s="1"/>
  <c r="L199" s="1"/>
  <c r="T196"/>
  <c r="T197" s="1"/>
  <c r="T199" s="1"/>
  <c r="E196"/>
  <c r="E197" s="1"/>
  <c r="E199" s="1"/>
  <c r="M196"/>
  <c r="M197" s="1"/>
  <c r="M199" s="1"/>
  <c r="G196"/>
  <c r="G197" s="1"/>
  <c r="G199" s="1"/>
  <c r="O196"/>
  <c r="O197" s="1"/>
  <c r="O199" s="1"/>
  <c r="H196"/>
  <c r="H197" s="1"/>
  <c r="H199" s="1"/>
  <c r="P196"/>
  <c r="P197" s="1"/>
  <c r="P199" s="1"/>
  <c r="X196"/>
  <c r="X197" s="1"/>
  <c r="X199" s="1"/>
  <c r="B42"/>
  <c r="V42"/>
  <c r="T42"/>
  <c r="R42"/>
  <c r="P42"/>
  <c r="N42"/>
  <c r="L42"/>
  <c r="J42"/>
  <c r="H42"/>
  <c r="F42"/>
  <c r="D42"/>
  <c r="B43"/>
  <c r="V43"/>
  <c r="T43"/>
  <c r="R43"/>
  <c r="P43"/>
  <c r="N43"/>
  <c r="L43"/>
  <c r="J43"/>
  <c r="H43"/>
  <c r="F43"/>
  <c r="D43"/>
  <c r="B44"/>
  <c r="V44"/>
  <c r="T44"/>
  <c r="R44"/>
  <c r="P44"/>
  <c r="N44"/>
  <c r="L44"/>
  <c r="J44"/>
  <c r="H44"/>
  <c r="F44"/>
  <c r="D44"/>
  <c r="B71"/>
  <c r="AB71"/>
  <c r="Z71"/>
  <c r="X71"/>
  <c r="V71"/>
  <c r="T71"/>
  <c r="R71"/>
  <c r="P71"/>
  <c r="N71"/>
  <c r="L71"/>
  <c r="J71"/>
  <c r="H71"/>
  <c r="F71"/>
  <c r="D71"/>
  <c r="B72"/>
  <c r="AB72"/>
  <c r="Z72"/>
  <c r="X72"/>
  <c r="V72"/>
  <c r="T72"/>
  <c r="R72"/>
  <c r="P72"/>
  <c r="N72"/>
  <c r="L72"/>
  <c r="J72"/>
  <c r="H72"/>
  <c r="F72"/>
  <c r="D72"/>
  <c r="B73"/>
  <c r="AB73"/>
  <c r="Z73"/>
  <c r="X73"/>
  <c r="V73"/>
  <c r="T73"/>
  <c r="R73"/>
  <c r="P73"/>
  <c r="N73"/>
  <c r="L73"/>
  <c r="J73"/>
  <c r="H73"/>
  <c r="F73"/>
  <c r="D73"/>
  <c r="D137"/>
  <c r="D138" s="1"/>
  <c r="D140" s="1"/>
  <c r="Y137"/>
  <c r="Y138" s="1"/>
  <c r="Y140" s="1"/>
  <c r="Q137"/>
  <c r="Q138" s="1"/>
  <c r="Q140" s="1"/>
  <c r="I137"/>
  <c r="I138" s="1"/>
  <c r="I140" s="1"/>
  <c r="W42"/>
  <c r="U42"/>
  <c r="S42"/>
  <c r="Q42"/>
  <c r="O42"/>
  <c r="M42"/>
  <c r="K42"/>
  <c r="I42"/>
  <c r="G42"/>
  <c r="E42"/>
  <c r="C42"/>
  <c r="W43"/>
  <c r="U43"/>
  <c r="S43"/>
  <c r="Q43"/>
  <c r="O43"/>
  <c r="M43"/>
  <c r="K43"/>
  <c r="I43"/>
  <c r="G43"/>
  <c r="E43"/>
  <c r="C43"/>
  <c r="W44"/>
  <c r="U44"/>
  <c r="S44"/>
  <c r="Q44"/>
  <c r="O44"/>
  <c r="M44"/>
  <c r="K44"/>
  <c r="I44"/>
  <c r="G44"/>
  <c r="E44"/>
  <c r="C44"/>
  <c r="AC71"/>
  <c r="AA71"/>
  <c r="Y71"/>
  <c r="W71"/>
  <c r="U71"/>
  <c r="S71"/>
  <c r="Q71"/>
  <c r="O71"/>
  <c r="M71"/>
  <c r="K71"/>
  <c r="I71"/>
  <c r="G71"/>
  <c r="E71"/>
  <c r="C71"/>
  <c r="AC72"/>
  <c r="AA72"/>
  <c r="Y72"/>
  <c r="W72"/>
  <c r="U72"/>
  <c r="S72"/>
  <c r="Q72"/>
  <c r="O72"/>
  <c r="M72"/>
  <c r="K72"/>
  <c r="I72"/>
  <c r="G72"/>
  <c r="E72"/>
  <c r="C72"/>
  <c r="AC73"/>
  <c r="AA73"/>
  <c r="Y73"/>
  <c r="W73"/>
  <c r="U73"/>
  <c r="S73"/>
  <c r="Q73"/>
  <c r="O73"/>
  <c r="M73"/>
  <c r="K73"/>
  <c r="I73"/>
  <c r="G73"/>
  <c r="E73"/>
  <c r="C73"/>
  <c r="H137"/>
  <c r="H138" s="1"/>
  <c r="H140" s="1"/>
  <c r="AC137"/>
  <c r="AC138" s="1"/>
  <c r="AC140" s="1"/>
  <c r="U137"/>
  <c r="U138" s="1"/>
  <c r="U140" s="1"/>
  <c r="M137"/>
  <c r="M138" s="1"/>
  <c r="M140" s="1"/>
  <c r="E137"/>
  <c r="E138" s="1"/>
  <c r="E140" s="1"/>
  <c r="C167"/>
  <c r="C169" s="1"/>
  <c r="K167"/>
  <c r="K169" s="1"/>
  <c r="S167"/>
  <c r="S169" s="1"/>
  <c r="H167"/>
  <c r="H169" s="1"/>
  <c r="P167"/>
  <c r="P169" s="1"/>
  <c r="X167"/>
  <c r="X169" s="1"/>
  <c r="E167"/>
  <c r="E169" s="1"/>
  <c r="M167"/>
  <c r="M169" s="1"/>
  <c r="U167"/>
  <c r="U169" s="1"/>
  <c r="F167"/>
  <c r="F169" s="1"/>
  <c r="N167"/>
  <c r="N169" s="1"/>
  <c r="V167"/>
  <c r="V169" s="1"/>
  <c r="G167"/>
  <c r="G169" s="1"/>
  <c r="O167"/>
  <c r="O169" s="1"/>
  <c r="W167"/>
  <c r="W169" s="1"/>
  <c r="D167"/>
  <c r="D169" s="1"/>
  <c r="L167"/>
  <c r="L169" s="1"/>
  <c r="T167"/>
  <c r="T169" s="1"/>
  <c r="I167"/>
  <c r="I169" s="1"/>
  <c r="Q167"/>
  <c r="Q169" s="1"/>
  <c r="Y167"/>
  <c r="Y169" s="1"/>
  <c r="B167"/>
  <c r="B169" s="1"/>
  <c r="J167"/>
  <c r="J169" s="1"/>
  <c r="R167"/>
  <c r="R169" s="1"/>
  <c r="AA128"/>
  <c r="AA135" s="1"/>
  <c r="W128"/>
  <c r="W135" s="1"/>
  <c r="S128"/>
  <c r="S135" s="1"/>
  <c r="O128"/>
  <c r="O135" s="1"/>
  <c r="K128"/>
  <c r="K135" s="1"/>
  <c r="G128"/>
  <c r="G135" s="1"/>
  <c r="C128"/>
  <c r="C135" s="1"/>
  <c r="AB128"/>
  <c r="AB135" s="1"/>
  <c r="X128"/>
  <c r="X135" s="1"/>
  <c r="T128"/>
  <c r="T135" s="1"/>
  <c r="P128"/>
  <c r="P135" s="1"/>
  <c r="L128"/>
  <c r="L135" s="1"/>
  <c r="Z128"/>
  <c r="Z135" s="1"/>
  <c r="V128"/>
  <c r="V135" s="1"/>
  <c r="R128"/>
  <c r="R135" s="1"/>
  <c r="N128"/>
  <c r="N135" s="1"/>
  <c r="J128"/>
  <c r="J135" s="1"/>
  <c r="F128"/>
  <c r="F135" s="1"/>
  <c r="B128"/>
  <c r="B135" s="1"/>
  <c r="C99"/>
  <c r="C106" s="1"/>
  <c r="G99"/>
  <c r="G106" s="1"/>
  <c r="K99"/>
  <c r="K106" s="1"/>
  <c r="O99"/>
  <c r="O106" s="1"/>
  <c r="S99"/>
  <c r="S106" s="1"/>
  <c r="W99"/>
  <c r="W106" s="1"/>
  <c r="AA99"/>
  <c r="AA106" s="1"/>
  <c r="AC70"/>
  <c r="AC77" s="1"/>
  <c r="AB70"/>
  <c r="AB77" s="1"/>
  <c r="AA70"/>
  <c r="AA77" s="1"/>
  <c r="Y70"/>
  <c r="Y77" s="1"/>
  <c r="X70"/>
  <c r="X77" s="1"/>
  <c r="Q70"/>
  <c r="Q77" s="1"/>
  <c r="W70"/>
  <c r="W77" s="1"/>
  <c r="N70"/>
  <c r="N77" s="1"/>
  <c r="V70"/>
  <c r="V77" s="1"/>
  <c r="B15"/>
  <c r="S70" l="1"/>
  <c r="S77" s="1"/>
  <c r="J70"/>
  <c r="J77" s="1"/>
  <c r="R70"/>
  <c r="R77" s="1"/>
  <c r="Z70"/>
  <c r="Z77" s="1"/>
  <c r="V230"/>
  <c r="V231" s="1"/>
  <c r="H230"/>
  <c r="H231" s="1"/>
  <c r="O230"/>
  <c r="O231" s="1"/>
  <c r="F230"/>
  <c r="F231" s="1"/>
  <c r="M230"/>
  <c r="M231" s="1"/>
  <c r="R230"/>
  <c r="R231" s="1"/>
  <c r="D230"/>
  <c r="D231" s="1"/>
  <c r="K230"/>
  <c r="K231" s="1"/>
  <c r="W230"/>
  <c r="W231" s="1"/>
  <c r="I230"/>
  <c r="I231" s="1"/>
  <c r="P230"/>
  <c r="P231" s="1"/>
  <c r="U230"/>
  <c r="U231" s="1"/>
  <c r="G230"/>
  <c r="G231" s="1"/>
  <c r="S230"/>
  <c r="S231" s="1"/>
  <c r="E230"/>
  <c r="E231" s="1"/>
  <c r="L230"/>
  <c r="L231" s="1"/>
  <c r="C230"/>
  <c r="C231" s="1"/>
  <c r="Q230"/>
  <c r="Q231" s="1"/>
  <c r="X201"/>
  <c r="X202" s="1"/>
  <c r="H201"/>
  <c r="H202" s="1"/>
  <c r="O201"/>
  <c r="O202" s="1"/>
  <c r="E201"/>
  <c r="E202" s="1"/>
  <c r="L201"/>
  <c r="L202" s="1"/>
  <c r="C201"/>
  <c r="C202" s="1"/>
  <c r="I201"/>
  <c r="I202" s="1"/>
  <c r="P201"/>
  <c r="P202" s="1"/>
  <c r="G201"/>
  <c r="G202" s="1"/>
  <c r="M201"/>
  <c r="M202" s="1"/>
  <c r="T201"/>
  <c r="T202" s="1"/>
  <c r="D201"/>
  <c r="D202" s="1"/>
  <c r="K201"/>
  <c r="K202" s="1"/>
  <c r="N79"/>
  <c r="N80" s="1"/>
  <c r="N82" s="1"/>
  <c r="W79"/>
  <c r="W80" s="1"/>
  <c r="W82" s="1"/>
  <c r="Q79"/>
  <c r="Q80" s="1"/>
  <c r="Q82" s="1"/>
  <c r="Y79"/>
  <c r="Y80" s="1"/>
  <c r="Y82" s="1"/>
  <c r="Y84" s="1"/>
  <c r="Y85" s="1"/>
  <c r="AA79"/>
  <c r="AA80" s="1"/>
  <c r="AA82" s="1"/>
  <c r="AA84" s="1"/>
  <c r="AA85" s="1"/>
  <c r="AC79"/>
  <c r="AC80" s="1"/>
  <c r="AC82" s="1"/>
  <c r="AC84" s="1"/>
  <c r="AC85" s="1"/>
  <c r="V79"/>
  <c r="V80" s="1"/>
  <c r="V82" s="1"/>
  <c r="R79"/>
  <c r="R80" s="1"/>
  <c r="R82" s="1"/>
  <c r="J79"/>
  <c r="J80" s="1"/>
  <c r="J82" s="1"/>
  <c r="S79"/>
  <c r="S80" s="1"/>
  <c r="S82" s="1"/>
  <c r="X79"/>
  <c r="X80" s="1"/>
  <c r="X82" s="1"/>
  <c r="X84" s="1"/>
  <c r="X85" s="1"/>
  <c r="Z79"/>
  <c r="Z80" s="1"/>
  <c r="Z82" s="1"/>
  <c r="Z84" s="1"/>
  <c r="Z85" s="1"/>
  <c r="AB79"/>
  <c r="AB80" s="1"/>
  <c r="AB82" s="1"/>
  <c r="AB84" s="1"/>
  <c r="AB85" s="1"/>
  <c r="AA108"/>
  <c r="AA109" s="1"/>
  <c r="AA111" s="1"/>
  <c r="S108"/>
  <c r="S109" s="1"/>
  <c r="S111" s="1"/>
  <c r="K108"/>
  <c r="K109" s="1"/>
  <c r="K111" s="1"/>
  <c r="C108"/>
  <c r="C109" s="1"/>
  <c r="C111" s="1"/>
  <c r="F137"/>
  <c r="F138" s="1"/>
  <c r="F140" s="1"/>
  <c r="N137"/>
  <c r="N138" s="1"/>
  <c r="N140" s="1"/>
  <c r="V137"/>
  <c r="V138" s="1"/>
  <c r="V140" s="1"/>
  <c r="L137"/>
  <c r="L138" s="1"/>
  <c r="L140" s="1"/>
  <c r="T137"/>
  <c r="T138" s="1"/>
  <c r="T140" s="1"/>
  <c r="AB137"/>
  <c r="AB138" s="1"/>
  <c r="AB140" s="1"/>
  <c r="G137"/>
  <c r="G138" s="1"/>
  <c r="G140" s="1"/>
  <c r="G142" s="1"/>
  <c r="G143" s="1"/>
  <c r="O137"/>
  <c r="O138" s="1"/>
  <c r="O140" s="1"/>
  <c r="O142" s="1"/>
  <c r="O143" s="1"/>
  <c r="W137"/>
  <c r="W138" s="1"/>
  <c r="W140" s="1"/>
  <c r="W142" s="1"/>
  <c r="W143" s="1"/>
  <c r="W108"/>
  <c r="W109" s="1"/>
  <c r="W111" s="1"/>
  <c r="O108"/>
  <c r="O109" s="1"/>
  <c r="O111" s="1"/>
  <c r="G108"/>
  <c r="G109" s="1"/>
  <c r="G111" s="1"/>
  <c r="B137"/>
  <c r="B138" s="1"/>
  <c r="B140" s="1"/>
  <c r="J137"/>
  <c r="J138" s="1"/>
  <c r="J140" s="1"/>
  <c r="R137"/>
  <c r="R138" s="1"/>
  <c r="R140" s="1"/>
  <c r="Z137"/>
  <c r="Z138" s="1"/>
  <c r="Z140" s="1"/>
  <c r="P137"/>
  <c r="P138" s="1"/>
  <c r="P140" s="1"/>
  <c r="X137"/>
  <c r="X138" s="1"/>
  <c r="X140" s="1"/>
  <c r="C137"/>
  <c r="C138" s="1"/>
  <c r="C140" s="1"/>
  <c r="C142" s="1"/>
  <c r="C143" s="1"/>
  <c r="K137"/>
  <c r="K138" s="1"/>
  <c r="K140" s="1"/>
  <c r="K142" s="1"/>
  <c r="K143" s="1"/>
  <c r="S137"/>
  <c r="S138" s="1"/>
  <c r="S140" s="1"/>
  <c r="S142" s="1"/>
  <c r="S143" s="1"/>
  <c r="AA137"/>
  <c r="AA138" s="1"/>
  <c r="AA140" s="1"/>
  <c r="AA142" s="1"/>
  <c r="AA143" s="1"/>
  <c r="J171"/>
  <c r="J172" s="1"/>
  <c r="Y171"/>
  <c r="Y172" s="1"/>
  <c r="I171"/>
  <c r="I172" s="1"/>
  <c r="T171"/>
  <c r="T172" s="1"/>
  <c r="D171"/>
  <c r="D172" s="1"/>
  <c r="O171"/>
  <c r="O172" s="1"/>
  <c r="V171"/>
  <c r="V172" s="1"/>
  <c r="F171"/>
  <c r="F172" s="1"/>
  <c r="U171"/>
  <c r="U172" s="1"/>
  <c r="E171"/>
  <c r="E172" s="1"/>
  <c r="P171"/>
  <c r="P172" s="1"/>
  <c r="K171"/>
  <c r="K172" s="1"/>
  <c r="R171"/>
  <c r="R172" s="1"/>
  <c r="B171"/>
  <c r="B172" s="1"/>
  <c r="Q171"/>
  <c r="Q172" s="1"/>
  <c r="L171"/>
  <c r="L172" s="1"/>
  <c r="W171"/>
  <c r="W172" s="1"/>
  <c r="G171"/>
  <c r="G172" s="1"/>
  <c r="N171"/>
  <c r="N172" s="1"/>
  <c r="M171"/>
  <c r="M172" s="1"/>
  <c r="X171"/>
  <c r="X172" s="1"/>
  <c r="H171"/>
  <c r="H172" s="1"/>
  <c r="S171"/>
  <c r="S172" s="1"/>
  <c r="C171"/>
  <c r="C172" s="1"/>
  <c r="I142"/>
  <c r="I143" s="1"/>
  <c r="Q142"/>
  <c r="Q143" s="1"/>
  <c r="Y142"/>
  <c r="Y143" s="1"/>
  <c r="D142"/>
  <c r="D143" s="1"/>
  <c r="E142"/>
  <c r="E143" s="1"/>
  <c r="M142"/>
  <c r="M143" s="1"/>
  <c r="U142"/>
  <c r="U143" s="1"/>
  <c r="AC142"/>
  <c r="AC143" s="1"/>
  <c r="H142"/>
  <c r="H143" s="1"/>
  <c r="Z99"/>
  <c r="Z106" s="1"/>
  <c r="V99"/>
  <c r="V106" s="1"/>
  <c r="R99"/>
  <c r="R106" s="1"/>
  <c r="N99"/>
  <c r="N106" s="1"/>
  <c r="J99"/>
  <c r="J106" s="1"/>
  <c r="F99"/>
  <c r="F106" s="1"/>
  <c r="AC99"/>
  <c r="AC106" s="1"/>
  <c r="Q99"/>
  <c r="Q106" s="1"/>
  <c r="Y99"/>
  <c r="Y106" s="1"/>
  <c r="U99"/>
  <c r="U106" s="1"/>
  <c r="M99"/>
  <c r="M106" s="1"/>
  <c r="I99"/>
  <c r="I106" s="1"/>
  <c r="E99"/>
  <c r="E106" s="1"/>
  <c r="AB99"/>
  <c r="AB106" s="1"/>
  <c r="X99"/>
  <c r="X106" s="1"/>
  <c r="T99"/>
  <c r="T106" s="1"/>
  <c r="P99"/>
  <c r="P106" s="1"/>
  <c r="L99"/>
  <c r="L106" s="1"/>
  <c r="H99"/>
  <c r="H106" s="1"/>
  <c r="D99"/>
  <c r="D106" s="1"/>
  <c r="B99"/>
  <c r="B106" s="1"/>
  <c r="U70"/>
  <c r="M70"/>
  <c r="M77" s="1"/>
  <c r="I70"/>
  <c r="O70"/>
  <c r="O77" s="1"/>
  <c r="K70"/>
  <c r="K77" s="1"/>
  <c r="T70"/>
  <c r="T77" s="1"/>
  <c r="P70"/>
  <c r="P77" s="1"/>
  <c r="L70"/>
  <c r="L77" s="1"/>
  <c r="H70"/>
  <c r="H77" s="1"/>
  <c r="D70"/>
  <c r="D77" s="1"/>
  <c r="G70"/>
  <c r="G77" s="1"/>
  <c r="C70"/>
  <c r="C77" s="1"/>
  <c r="F70"/>
  <c r="F77" s="1"/>
  <c r="B70"/>
  <c r="B77" s="1"/>
  <c r="E70"/>
  <c r="E77" s="1"/>
  <c r="H41"/>
  <c r="H48" s="1"/>
  <c r="L41"/>
  <c r="L48" s="1"/>
  <c r="P41"/>
  <c r="P48" s="1"/>
  <c r="T41"/>
  <c r="T48" s="1"/>
  <c r="B41"/>
  <c r="B48" s="1"/>
  <c r="AE15"/>
  <c r="C15"/>
  <c r="E15"/>
  <c r="F15"/>
  <c r="G15"/>
  <c r="H15"/>
  <c r="I15"/>
  <c r="J15"/>
  <c r="K15"/>
  <c r="L15"/>
  <c r="M15"/>
  <c r="N15"/>
  <c r="O15"/>
  <c r="P15"/>
  <c r="Q15"/>
  <c r="R15"/>
  <c r="S15"/>
  <c r="T15"/>
  <c r="U15"/>
  <c r="V15"/>
  <c r="W15"/>
  <c r="X15"/>
  <c r="Y15"/>
  <c r="Z15"/>
  <c r="AA15"/>
  <c r="AB15"/>
  <c r="AC15"/>
  <c r="AD15"/>
  <c r="C10"/>
  <c r="C13" s="1"/>
  <c r="E10"/>
  <c r="F10"/>
  <c r="G10"/>
  <c r="H10"/>
  <c r="I10"/>
  <c r="J10"/>
  <c r="K10"/>
  <c r="L10"/>
  <c r="M10"/>
  <c r="N10"/>
  <c r="O10"/>
  <c r="P10"/>
  <c r="Q10"/>
  <c r="R10"/>
  <c r="S10"/>
  <c r="T10"/>
  <c r="U10"/>
  <c r="V10"/>
  <c r="W10"/>
  <c r="W13" s="1"/>
  <c r="X10"/>
  <c r="Y10"/>
  <c r="Y12" s="1"/>
  <c r="Z10"/>
  <c r="AA10"/>
  <c r="AA12" s="1"/>
  <c r="AB10"/>
  <c r="AB12" s="1"/>
  <c r="AC10"/>
  <c r="AC12" s="1"/>
  <c r="AD10"/>
  <c r="AE10"/>
  <c r="B10"/>
  <c r="AC13"/>
  <c r="AA13"/>
  <c r="Y13"/>
  <c r="Y14"/>
  <c r="W12"/>
  <c r="W14"/>
  <c r="U13"/>
  <c r="U12"/>
  <c r="U14"/>
  <c r="S12"/>
  <c r="S13"/>
  <c r="S14"/>
  <c r="Q13"/>
  <c r="Q12"/>
  <c r="Q14"/>
  <c r="O13"/>
  <c r="O12"/>
  <c r="O14"/>
  <c r="M13"/>
  <c r="M12"/>
  <c r="M14"/>
  <c r="K13"/>
  <c r="K12"/>
  <c r="K14"/>
  <c r="I13"/>
  <c r="I12"/>
  <c r="I14"/>
  <c r="G13"/>
  <c r="G12"/>
  <c r="G14"/>
  <c r="E13"/>
  <c r="E12"/>
  <c r="E14"/>
  <c r="C12"/>
  <c r="C14"/>
  <c r="AE13"/>
  <c r="H23" i="2"/>
  <c r="H7"/>
  <c r="H8"/>
  <c r="H9"/>
  <c r="H11"/>
  <c r="H12"/>
  <c r="H16"/>
  <c r="H17"/>
  <c r="H19"/>
  <c r="H20"/>
  <c r="H22"/>
  <c r="H24"/>
  <c r="H26"/>
  <c r="H27"/>
  <c r="H29"/>
  <c r="H30"/>
  <c r="H31"/>
  <c r="H33"/>
  <c r="H34"/>
  <c r="H36"/>
  <c r="H37"/>
  <c r="H39"/>
  <c r="H40"/>
  <c r="H41"/>
  <c r="H42"/>
  <c r="H45"/>
  <c r="H46"/>
  <c r="H47"/>
  <c r="H48"/>
  <c r="H49"/>
  <c r="H50"/>
  <c r="H54"/>
  <c r="H55"/>
  <c r="H57"/>
  <c r="H58"/>
  <c r="H59"/>
  <c r="H60"/>
  <c r="H61"/>
  <c r="H63"/>
  <c r="H65"/>
  <c r="H66"/>
  <c r="H67"/>
  <c r="H69"/>
  <c r="H70"/>
  <c r="H72"/>
  <c r="H73"/>
  <c r="H75"/>
  <c r="H80"/>
  <c r="H81"/>
  <c r="H83"/>
  <c r="H84"/>
  <c r="H86"/>
  <c r="H87"/>
  <c r="H88"/>
  <c r="H89"/>
  <c r="H90"/>
  <c r="H91"/>
  <c r="H92"/>
  <c r="H93"/>
  <c r="H94"/>
  <c r="H97"/>
  <c r="H98"/>
  <c r="H99"/>
  <c r="H101"/>
  <c r="H102"/>
  <c r="H104"/>
  <c r="H105"/>
  <c r="H106"/>
  <c r="H107"/>
  <c r="H108"/>
  <c r="H110"/>
  <c r="H111"/>
  <c r="H112"/>
  <c r="H113"/>
  <c r="H114"/>
  <c r="H115"/>
  <c r="H116"/>
  <c r="H117"/>
  <c r="H118"/>
  <c r="H120"/>
  <c r="H121"/>
  <c r="H123"/>
  <c r="H124"/>
  <c r="H126"/>
  <c r="H127"/>
  <c r="H128"/>
  <c r="H129"/>
  <c r="H135"/>
  <c r="H136"/>
  <c r="H139"/>
  <c r="H140"/>
  <c r="H141"/>
  <c r="H145"/>
  <c r="H146"/>
  <c r="H161"/>
  <c r="H163"/>
  <c r="H164"/>
  <c r="H167"/>
  <c r="H168"/>
  <c r="H171"/>
  <c r="H172"/>
  <c r="H173"/>
  <c r="H177"/>
  <c r="H178"/>
  <c r="H179"/>
  <c r="H180"/>
  <c r="H181"/>
  <c r="H183"/>
  <c r="H186"/>
  <c r="H188"/>
  <c r="H190"/>
  <c r="H192"/>
  <c r="H203"/>
  <c r="H204"/>
  <c r="H205"/>
  <c r="H206"/>
  <c r="H207"/>
  <c r="H208"/>
  <c r="H5"/>
  <c r="G7"/>
  <c r="G8"/>
  <c r="G9"/>
  <c r="G11"/>
  <c r="G12"/>
  <c r="G16"/>
  <c r="G17"/>
  <c r="G19"/>
  <c r="G20"/>
  <c r="G22"/>
  <c r="G23"/>
  <c r="G24"/>
  <c r="G26"/>
  <c r="G27"/>
  <c r="G29"/>
  <c r="G30"/>
  <c r="G31"/>
  <c r="G33"/>
  <c r="G34"/>
  <c r="G36"/>
  <c r="G37"/>
  <c r="G39"/>
  <c r="G40"/>
  <c r="G41"/>
  <c r="G42"/>
  <c r="G45"/>
  <c r="G46"/>
  <c r="G47"/>
  <c r="G48"/>
  <c r="G49"/>
  <c r="G50"/>
  <c r="G54"/>
  <c r="G55"/>
  <c r="G57"/>
  <c r="G58"/>
  <c r="G59"/>
  <c r="G60"/>
  <c r="G61"/>
  <c r="G63"/>
  <c r="G65"/>
  <c r="G66"/>
  <c r="G67"/>
  <c r="G69"/>
  <c r="G70"/>
  <c r="G72"/>
  <c r="G73"/>
  <c r="G75"/>
  <c r="G80"/>
  <c r="G81"/>
  <c r="G83"/>
  <c r="G84"/>
  <c r="G86"/>
  <c r="G87"/>
  <c r="G88"/>
  <c r="G89"/>
  <c r="G90"/>
  <c r="G91"/>
  <c r="G92"/>
  <c r="G93"/>
  <c r="G94"/>
  <c r="G97"/>
  <c r="G98"/>
  <c r="G99"/>
  <c r="G101"/>
  <c r="G102"/>
  <c r="G104"/>
  <c r="G105"/>
  <c r="G106"/>
  <c r="G107"/>
  <c r="G108"/>
  <c r="G110"/>
  <c r="G111"/>
  <c r="G112"/>
  <c r="G113"/>
  <c r="G114"/>
  <c r="G115"/>
  <c r="G116"/>
  <c r="G117"/>
  <c r="G118"/>
  <c r="G120"/>
  <c r="G121"/>
  <c r="G123"/>
  <c r="G124"/>
  <c r="G126"/>
  <c r="G127"/>
  <c r="G128"/>
  <c r="G129"/>
  <c r="G133"/>
  <c r="G135"/>
  <c r="G136"/>
  <c r="G139"/>
  <c r="G140"/>
  <c r="G141"/>
  <c r="G145"/>
  <c r="G146"/>
  <c r="G149"/>
  <c r="G150"/>
  <c r="G153"/>
  <c r="G154"/>
  <c r="G156"/>
  <c r="G157"/>
  <c r="G161"/>
  <c r="G163"/>
  <c r="G164"/>
  <c r="G167"/>
  <c r="G168"/>
  <c r="G171"/>
  <c r="G172"/>
  <c r="G173"/>
  <c r="G177"/>
  <c r="G178"/>
  <c r="G179"/>
  <c r="G180"/>
  <c r="G181"/>
  <c r="G183"/>
  <c r="G186"/>
  <c r="G188"/>
  <c r="G190"/>
  <c r="G192"/>
  <c r="G203"/>
  <c r="G204"/>
  <c r="G205"/>
  <c r="G206"/>
  <c r="G207"/>
  <c r="G208"/>
  <c r="G5"/>
  <c r="F9" i="1"/>
  <c r="F8"/>
  <c r="AC14" i="3" l="1"/>
  <c r="AA14"/>
  <c r="T50"/>
  <c r="T51" s="1"/>
  <c r="T53" s="1"/>
  <c r="L50"/>
  <c r="L51" s="1"/>
  <c r="L53" s="1"/>
  <c r="E79"/>
  <c r="E80" s="1"/>
  <c r="E82" s="1"/>
  <c r="F79"/>
  <c r="F80" s="1"/>
  <c r="F82" s="1"/>
  <c r="G79"/>
  <c r="G80" s="1"/>
  <c r="G82" s="1"/>
  <c r="H79"/>
  <c r="H80" s="1"/>
  <c r="H82" s="1"/>
  <c r="P79"/>
  <c r="P80" s="1"/>
  <c r="P82" s="1"/>
  <c r="K79"/>
  <c r="K80" s="1"/>
  <c r="K82" s="1"/>
  <c r="K84" s="1"/>
  <c r="K85" s="1"/>
  <c r="I77"/>
  <c r="U77"/>
  <c r="D108"/>
  <c r="D109" s="1"/>
  <c r="D111" s="1"/>
  <c r="L108"/>
  <c r="L109" s="1"/>
  <c r="L111" s="1"/>
  <c r="T108"/>
  <c r="T109" s="1"/>
  <c r="T111" s="1"/>
  <c r="AB108"/>
  <c r="AB109" s="1"/>
  <c r="AB111" s="1"/>
  <c r="I108"/>
  <c r="I109" s="1"/>
  <c r="I111" s="1"/>
  <c r="I113" s="1"/>
  <c r="I114" s="1"/>
  <c r="U108"/>
  <c r="U109" s="1"/>
  <c r="U111" s="1"/>
  <c r="U113" s="1"/>
  <c r="U114" s="1"/>
  <c r="Q108"/>
  <c r="Q109" s="1"/>
  <c r="Q111" s="1"/>
  <c r="Q113" s="1"/>
  <c r="Q114" s="1"/>
  <c r="F108"/>
  <c r="F109" s="1"/>
  <c r="F111" s="1"/>
  <c r="F113" s="1"/>
  <c r="F114" s="1"/>
  <c r="N108"/>
  <c r="N109" s="1"/>
  <c r="N111" s="1"/>
  <c r="N113" s="1"/>
  <c r="N114" s="1"/>
  <c r="V108"/>
  <c r="V109" s="1"/>
  <c r="V111" s="1"/>
  <c r="V113" s="1"/>
  <c r="V114" s="1"/>
  <c r="B50"/>
  <c r="B51" s="1"/>
  <c r="B53" s="1"/>
  <c r="P50"/>
  <c r="P51" s="1"/>
  <c r="P53" s="1"/>
  <c r="H50"/>
  <c r="H51" s="1"/>
  <c r="H53" s="1"/>
  <c r="B79"/>
  <c r="B80" s="1"/>
  <c r="B82" s="1"/>
  <c r="C79"/>
  <c r="C80" s="1"/>
  <c r="C82" s="1"/>
  <c r="D79"/>
  <c r="D80" s="1"/>
  <c r="D82" s="1"/>
  <c r="L79"/>
  <c r="L80" s="1"/>
  <c r="L82" s="1"/>
  <c r="T79"/>
  <c r="T80" s="1"/>
  <c r="T82" s="1"/>
  <c r="O79"/>
  <c r="O80" s="1"/>
  <c r="O82" s="1"/>
  <c r="O84" s="1"/>
  <c r="O85" s="1"/>
  <c r="M79"/>
  <c r="M80" s="1"/>
  <c r="M82" s="1"/>
  <c r="M84" s="1"/>
  <c r="M85" s="1"/>
  <c r="B108"/>
  <c r="B109" s="1"/>
  <c r="B111" s="1"/>
  <c r="H108"/>
  <c r="H109" s="1"/>
  <c r="H111" s="1"/>
  <c r="P108"/>
  <c r="P109" s="1"/>
  <c r="P111" s="1"/>
  <c r="X108"/>
  <c r="X109" s="1"/>
  <c r="X111" s="1"/>
  <c r="E108"/>
  <c r="E109" s="1"/>
  <c r="E111" s="1"/>
  <c r="E113" s="1"/>
  <c r="E114" s="1"/>
  <c r="M108"/>
  <c r="M109" s="1"/>
  <c r="M111" s="1"/>
  <c r="M113" s="1"/>
  <c r="M114" s="1"/>
  <c r="Y108"/>
  <c r="Y109" s="1"/>
  <c r="Y111" s="1"/>
  <c r="Y113" s="1"/>
  <c r="Y114" s="1"/>
  <c r="AC108"/>
  <c r="AC109" s="1"/>
  <c r="AC111" s="1"/>
  <c r="AC113" s="1"/>
  <c r="AC114" s="1"/>
  <c r="J108"/>
  <c r="J109" s="1"/>
  <c r="J111" s="1"/>
  <c r="J113" s="1"/>
  <c r="J114" s="1"/>
  <c r="R108"/>
  <c r="R109" s="1"/>
  <c r="R111" s="1"/>
  <c r="R113" s="1"/>
  <c r="R114" s="1"/>
  <c r="Z108"/>
  <c r="Z109" s="1"/>
  <c r="Z111" s="1"/>
  <c r="Z113" s="1"/>
  <c r="Z114" s="1"/>
  <c r="AB142"/>
  <c r="AB143" s="1"/>
  <c r="L142"/>
  <c r="L143" s="1"/>
  <c r="N142"/>
  <c r="N143" s="1"/>
  <c r="J142"/>
  <c r="J143" s="1"/>
  <c r="P142"/>
  <c r="P143" s="1"/>
  <c r="R142"/>
  <c r="R143" s="1"/>
  <c r="T142"/>
  <c r="T143" s="1"/>
  <c r="V142"/>
  <c r="V143" s="1"/>
  <c r="F142"/>
  <c r="F143" s="1"/>
  <c r="X142"/>
  <c r="X143" s="1"/>
  <c r="Z142"/>
  <c r="Z143" s="1"/>
  <c r="B142"/>
  <c r="B143" s="1"/>
  <c r="G113"/>
  <c r="G114" s="1"/>
  <c r="O113"/>
  <c r="O114" s="1"/>
  <c r="W113"/>
  <c r="W114" s="1"/>
  <c r="C113"/>
  <c r="C114" s="1"/>
  <c r="K113"/>
  <c r="K114" s="1"/>
  <c r="S113"/>
  <c r="S114" s="1"/>
  <c r="AA113"/>
  <c r="AA114" s="1"/>
  <c r="Q84"/>
  <c r="Q85" s="1"/>
  <c r="S84"/>
  <c r="S85" s="1"/>
  <c r="W84"/>
  <c r="W85" s="1"/>
  <c r="J84"/>
  <c r="J85" s="1"/>
  <c r="N84"/>
  <c r="N85" s="1"/>
  <c r="R84"/>
  <c r="R85" s="1"/>
  <c r="V84"/>
  <c r="V85" s="1"/>
  <c r="V41"/>
  <c r="V48" s="1"/>
  <c r="F41"/>
  <c r="F48" s="1"/>
  <c r="D41"/>
  <c r="D48" s="1"/>
  <c r="W41"/>
  <c r="W48" s="1"/>
  <c r="S41"/>
  <c r="S48" s="1"/>
  <c r="O41"/>
  <c r="O48" s="1"/>
  <c r="K41"/>
  <c r="K48" s="1"/>
  <c r="G41"/>
  <c r="G48" s="1"/>
  <c r="C41"/>
  <c r="C48" s="1"/>
  <c r="R41"/>
  <c r="R48" s="1"/>
  <c r="J41"/>
  <c r="J48" s="1"/>
  <c r="U41"/>
  <c r="U48" s="1"/>
  <c r="Q41"/>
  <c r="Q48" s="1"/>
  <c r="M41"/>
  <c r="M48" s="1"/>
  <c r="I41"/>
  <c r="I48" s="1"/>
  <c r="E41"/>
  <c r="E48" s="1"/>
  <c r="N41"/>
  <c r="N48" s="1"/>
  <c r="O11"/>
  <c r="O18" s="1"/>
  <c r="O20" s="1"/>
  <c r="S11"/>
  <c r="S18" s="1"/>
  <c r="S20" s="1"/>
  <c r="W11"/>
  <c r="W18" s="1"/>
  <c r="W20" s="1"/>
  <c r="AA11"/>
  <c r="AA18" s="1"/>
  <c r="AA20" s="1"/>
  <c r="E11"/>
  <c r="E18" s="1"/>
  <c r="E20" s="1"/>
  <c r="I11"/>
  <c r="I18" s="1"/>
  <c r="I20" s="1"/>
  <c r="M11"/>
  <c r="M18" s="1"/>
  <c r="M20" s="1"/>
  <c r="Y11"/>
  <c r="Y18" s="1"/>
  <c r="Y20" s="1"/>
  <c r="B12"/>
  <c r="AC11"/>
  <c r="AC18" s="1"/>
  <c r="AC20" s="1"/>
  <c r="C11"/>
  <c r="C18" s="1"/>
  <c r="C20" s="1"/>
  <c r="AC21"/>
  <c r="AC23" s="1"/>
  <c r="Y21"/>
  <c r="Y23" s="1"/>
  <c r="W21"/>
  <c r="W23" s="1"/>
  <c r="U11"/>
  <c r="U18" s="1"/>
  <c r="U20" s="1"/>
  <c r="Q11"/>
  <c r="Q18" s="1"/>
  <c r="Q20" s="1"/>
  <c r="O21"/>
  <c r="O23" s="1"/>
  <c r="M21"/>
  <c r="M23" s="1"/>
  <c r="K11"/>
  <c r="K18" s="1"/>
  <c r="K20" s="1"/>
  <c r="I21"/>
  <c r="I23" s="1"/>
  <c r="G11"/>
  <c r="G18" s="1"/>
  <c r="G20" s="1"/>
  <c r="E21"/>
  <c r="E23" s="1"/>
  <c r="C21"/>
  <c r="C23" s="1"/>
  <c r="AB13"/>
  <c r="AE14"/>
  <c r="AE12"/>
  <c r="AD12"/>
  <c r="AD14"/>
  <c r="Z12"/>
  <c r="Z14"/>
  <c r="AB14"/>
  <c r="AD13"/>
  <c r="Z13"/>
  <c r="F7" i="1"/>
  <c r="G7" s="1"/>
  <c r="G9"/>
  <c r="O27" i="5"/>
  <c r="P27"/>
  <c r="J27"/>
  <c r="K27"/>
  <c r="AB11" i="3" l="1"/>
  <c r="AB18" s="1"/>
  <c r="AB20" s="1"/>
  <c r="S21"/>
  <c r="S23" s="1"/>
  <c r="S25" s="1"/>
  <c r="S26" s="1"/>
  <c r="AA21"/>
  <c r="AA23" s="1"/>
  <c r="E50"/>
  <c r="E51" s="1"/>
  <c r="E53" s="1"/>
  <c r="M50"/>
  <c r="M51" s="1"/>
  <c r="M53" s="1"/>
  <c r="U50"/>
  <c r="U51" s="1"/>
  <c r="U53" s="1"/>
  <c r="R50"/>
  <c r="R51" s="1"/>
  <c r="R53" s="1"/>
  <c r="G50"/>
  <c r="G51" s="1"/>
  <c r="G53" s="1"/>
  <c r="O50"/>
  <c r="O51" s="1"/>
  <c r="O53" s="1"/>
  <c r="W50"/>
  <c r="W51" s="1"/>
  <c r="W53" s="1"/>
  <c r="F50"/>
  <c r="F51" s="1"/>
  <c r="F53" s="1"/>
  <c r="F55" s="1"/>
  <c r="F56" s="1"/>
  <c r="U79"/>
  <c r="U80" s="1"/>
  <c r="U82" s="1"/>
  <c r="U84" s="1"/>
  <c r="U85" s="1"/>
  <c r="I79"/>
  <c r="I80" s="1"/>
  <c r="I82" s="1"/>
  <c r="I84" s="1"/>
  <c r="I85" s="1"/>
  <c r="AD11"/>
  <c r="AD18" s="1"/>
  <c r="AD20" s="1"/>
  <c r="AD21" s="1"/>
  <c r="AD23" s="1"/>
  <c r="N50"/>
  <c r="N51" s="1"/>
  <c r="N53" s="1"/>
  <c r="I50"/>
  <c r="I51" s="1"/>
  <c r="I53" s="1"/>
  <c r="Q50"/>
  <c r="Q51" s="1"/>
  <c r="Q53" s="1"/>
  <c r="J50"/>
  <c r="J51" s="1"/>
  <c r="J53" s="1"/>
  <c r="C50"/>
  <c r="C51" s="1"/>
  <c r="C53" s="1"/>
  <c r="K50"/>
  <c r="K51" s="1"/>
  <c r="K53" s="1"/>
  <c r="S50"/>
  <c r="S51" s="1"/>
  <c r="S53" s="1"/>
  <c r="D50"/>
  <c r="D51" s="1"/>
  <c r="D53" s="1"/>
  <c r="D55" s="1"/>
  <c r="D56" s="1"/>
  <c r="V50"/>
  <c r="V51" s="1"/>
  <c r="V53" s="1"/>
  <c r="V55" s="1"/>
  <c r="V56" s="1"/>
  <c r="AB113"/>
  <c r="AB114" s="1"/>
  <c r="L113"/>
  <c r="L114" s="1"/>
  <c r="X113"/>
  <c r="X114" s="1"/>
  <c r="H113"/>
  <c r="H114" s="1"/>
  <c r="T113"/>
  <c r="T114" s="1"/>
  <c r="D113"/>
  <c r="D114" s="1"/>
  <c r="P113"/>
  <c r="P114" s="1"/>
  <c r="B113"/>
  <c r="B114" s="1"/>
  <c r="B84"/>
  <c r="B85" s="1"/>
  <c r="F84"/>
  <c r="F85" s="1"/>
  <c r="T84"/>
  <c r="T85" s="1"/>
  <c r="D84"/>
  <c r="D85" s="1"/>
  <c r="L84"/>
  <c r="L85" s="1"/>
  <c r="C84"/>
  <c r="C85" s="1"/>
  <c r="P84"/>
  <c r="P85" s="1"/>
  <c r="H84"/>
  <c r="H85" s="1"/>
  <c r="G84"/>
  <c r="G85" s="1"/>
  <c r="E84"/>
  <c r="E85" s="1"/>
  <c r="T55"/>
  <c r="T56" s="1"/>
  <c r="P55"/>
  <c r="P56" s="1"/>
  <c r="B55"/>
  <c r="B56" s="1"/>
  <c r="L55"/>
  <c r="L56" s="1"/>
  <c r="H55"/>
  <c r="H56" s="1"/>
  <c r="AC25"/>
  <c r="AC26" s="1"/>
  <c r="AA25"/>
  <c r="AA26" s="1"/>
  <c r="Y25"/>
  <c r="Y26" s="1"/>
  <c r="W25"/>
  <c r="W26" s="1"/>
  <c r="U21"/>
  <c r="U23" s="1"/>
  <c r="Q21"/>
  <c r="Q23" s="1"/>
  <c r="O25"/>
  <c r="O26" s="1"/>
  <c r="M25"/>
  <c r="M26" s="1"/>
  <c r="K21"/>
  <c r="K23" s="1"/>
  <c r="I25"/>
  <c r="I26" s="1"/>
  <c r="G21"/>
  <c r="G23" s="1"/>
  <c r="E25"/>
  <c r="E26" s="1"/>
  <c r="C25"/>
  <c r="C26" s="1"/>
  <c r="AE11"/>
  <c r="AE18" s="1"/>
  <c r="AE20" s="1"/>
  <c r="Z11"/>
  <c r="Z18" s="1"/>
  <c r="AB21"/>
  <c r="AB23" s="1"/>
  <c r="O114" i="5"/>
  <c r="O117"/>
  <c r="P117"/>
  <c r="O118"/>
  <c r="P118"/>
  <c r="P113"/>
  <c r="P114"/>
  <c r="O111"/>
  <c r="P111"/>
  <c r="O110"/>
  <c r="P110"/>
  <c r="O109"/>
  <c r="P109"/>
  <c r="J121"/>
  <c r="J118"/>
  <c r="K118"/>
  <c r="K117"/>
  <c r="J117"/>
  <c r="K113"/>
  <c r="J114"/>
  <c r="K114"/>
  <c r="J110"/>
  <c r="K110"/>
  <c r="J111"/>
  <c r="K111"/>
  <c r="K109"/>
  <c r="J109"/>
  <c r="O91"/>
  <c r="P91"/>
  <c r="O92"/>
  <c r="P92"/>
  <c r="J91"/>
  <c r="K91"/>
  <c r="J92"/>
  <c r="K92"/>
  <c r="J88"/>
  <c r="K88"/>
  <c r="J75"/>
  <c r="K75"/>
  <c r="O88"/>
  <c r="P88"/>
  <c r="O75"/>
  <c r="P75"/>
  <c r="K11"/>
  <c r="J11"/>
  <c r="U55" i="3" l="1"/>
  <c r="U56" s="1"/>
  <c r="E55"/>
  <c r="E56" s="1"/>
  <c r="M55"/>
  <c r="M56" s="1"/>
  <c r="Q55"/>
  <c r="Q56" s="1"/>
  <c r="I55"/>
  <c r="I56" s="1"/>
  <c r="O55"/>
  <c r="O56" s="1"/>
  <c r="W55"/>
  <c r="W56" s="1"/>
  <c r="G55"/>
  <c r="G56" s="1"/>
  <c r="R55"/>
  <c r="R56" s="1"/>
  <c r="N55"/>
  <c r="N56" s="1"/>
  <c r="S55"/>
  <c r="S56" s="1"/>
  <c r="K55"/>
  <c r="K56" s="1"/>
  <c r="C55"/>
  <c r="C56" s="1"/>
  <c r="J55"/>
  <c r="J56" s="1"/>
  <c r="AB25"/>
  <c r="AB26" s="1"/>
  <c r="AD25"/>
  <c r="AD26" s="1"/>
  <c r="Z20"/>
  <c r="Z21" s="1"/>
  <c r="Z23" s="1"/>
  <c r="U25"/>
  <c r="U26" s="1"/>
  <c r="Q25"/>
  <c r="Q26" s="1"/>
  <c r="K25"/>
  <c r="K26" s="1"/>
  <c r="G25"/>
  <c r="G26" s="1"/>
  <c r="AE21"/>
  <c r="AE23" s="1"/>
  <c r="Z25" l="1"/>
  <c r="Z26" s="1"/>
  <c r="AE25"/>
  <c r="AE26" s="1"/>
  <c r="G8" i="1" l="1"/>
  <c r="B14" i="3" l="1"/>
  <c r="B13"/>
  <c r="K41" i="5"/>
  <c r="J126"/>
  <c r="J128"/>
  <c r="J130"/>
  <c r="J124"/>
  <c r="J96"/>
  <c r="J93"/>
  <c r="O96"/>
  <c r="K39"/>
  <c r="J39"/>
  <c r="O126"/>
  <c r="O128"/>
  <c r="O130"/>
  <c r="O124"/>
  <c r="O121"/>
  <c r="O39"/>
  <c r="P107"/>
  <c r="P105"/>
  <c r="P102"/>
  <c r="P100"/>
  <c r="P93"/>
  <c r="P89"/>
  <c r="P87"/>
  <c r="P86"/>
  <c r="P85"/>
  <c r="P84"/>
  <c r="P83"/>
  <c r="P81"/>
  <c r="P80"/>
  <c r="P78"/>
  <c r="P76"/>
  <c r="P73"/>
  <c r="P72"/>
  <c r="P71"/>
  <c r="P70"/>
  <c r="P69"/>
  <c r="P68"/>
  <c r="P67"/>
  <c r="P65"/>
  <c r="P64"/>
  <c r="P63"/>
  <c r="P61"/>
  <c r="P60"/>
  <c r="P58"/>
  <c r="P57"/>
  <c r="P56"/>
  <c r="P54"/>
  <c r="P52"/>
  <c r="P51"/>
  <c r="P49"/>
  <c r="P48"/>
  <c r="P46"/>
  <c r="P45"/>
  <c r="P44"/>
  <c r="P37"/>
  <c r="P36"/>
  <c r="P34"/>
  <c r="P33"/>
  <c r="P32"/>
  <c r="P30"/>
  <c r="P29"/>
  <c r="P26"/>
  <c r="P25"/>
  <c r="P23"/>
  <c r="P21"/>
  <c r="P20"/>
  <c r="P17"/>
  <c r="P16"/>
  <c r="P15"/>
  <c r="P14"/>
  <c r="P13"/>
  <c r="P11"/>
  <c r="O102"/>
  <c r="O100"/>
  <c r="O93"/>
  <c r="O89"/>
  <c r="O87"/>
  <c r="O86"/>
  <c r="O85"/>
  <c r="O84"/>
  <c r="O83"/>
  <c r="O81"/>
  <c r="O80"/>
  <c r="O78"/>
  <c r="O76"/>
  <c r="O73"/>
  <c r="O72"/>
  <c r="O71"/>
  <c r="O70"/>
  <c r="O69"/>
  <c r="O68"/>
  <c r="O66"/>
  <c r="O65"/>
  <c r="O64"/>
  <c r="O63"/>
  <c r="O61"/>
  <c r="O60"/>
  <c r="O58"/>
  <c r="O57"/>
  <c r="O56"/>
  <c r="O54"/>
  <c r="O52"/>
  <c r="O51"/>
  <c r="O49"/>
  <c r="O48"/>
  <c r="O46"/>
  <c r="O45"/>
  <c r="O44"/>
  <c r="O37"/>
  <c r="O36"/>
  <c r="O34"/>
  <c r="O33"/>
  <c r="O32"/>
  <c r="O30"/>
  <c r="O29"/>
  <c r="O26"/>
  <c r="O25"/>
  <c r="O23"/>
  <c r="O21"/>
  <c r="O20"/>
  <c r="O17"/>
  <c r="O16"/>
  <c r="O15"/>
  <c r="O14"/>
  <c r="O13"/>
  <c r="O11"/>
  <c r="P41"/>
  <c r="O41"/>
  <c r="P39"/>
  <c r="P35"/>
  <c r="O67"/>
  <c r="O35"/>
  <c r="K107"/>
  <c r="K105"/>
  <c r="K102"/>
  <c r="K100"/>
  <c r="K93"/>
  <c r="K89"/>
  <c r="K87"/>
  <c r="K86"/>
  <c r="K85"/>
  <c r="K84"/>
  <c r="K83"/>
  <c r="K81"/>
  <c r="K80"/>
  <c r="K78"/>
  <c r="K76"/>
  <c r="K73"/>
  <c r="K72"/>
  <c r="K71"/>
  <c r="K70"/>
  <c r="K69"/>
  <c r="K68"/>
  <c r="K67"/>
  <c r="K65"/>
  <c r="K64"/>
  <c r="K63"/>
  <c r="K61"/>
  <c r="K60"/>
  <c r="K58"/>
  <c r="K57"/>
  <c r="K56"/>
  <c r="K54"/>
  <c r="K52"/>
  <c r="K51"/>
  <c r="K49"/>
  <c r="K48"/>
  <c r="K46"/>
  <c r="K45"/>
  <c r="K44"/>
  <c r="K37"/>
  <c r="K36"/>
  <c r="K35"/>
  <c r="K34"/>
  <c r="K33"/>
  <c r="K32"/>
  <c r="K30"/>
  <c r="K29"/>
  <c r="K26"/>
  <c r="K25"/>
  <c r="K23"/>
  <c r="K21"/>
  <c r="K20"/>
  <c r="K17"/>
  <c r="K16"/>
  <c r="K15"/>
  <c r="K14"/>
  <c r="K13"/>
  <c r="J102"/>
  <c r="J100"/>
  <c r="J89"/>
  <c r="J87"/>
  <c r="J86"/>
  <c r="J85"/>
  <c r="J84"/>
  <c r="J83"/>
  <c r="J81"/>
  <c r="J80"/>
  <c r="J78"/>
  <c r="J76"/>
  <c r="J73"/>
  <c r="J72"/>
  <c r="J71"/>
  <c r="J70"/>
  <c r="J69"/>
  <c r="J68"/>
  <c r="J67"/>
  <c r="J66"/>
  <c r="J65"/>
  <c r="J64"/>
  <c r="J63"/>
  <c r="J61"/>
  <c r="J60"/>
  <c r="J58"/>
  <c r="J57"/>
  <c r="J56"/>
  <c r="J54"/>
  <c r="J52"/>
  <c r="J51"/>
  <c r="J49"/>
  <c r="J48"/>
  <c r="J46"/>
  <c r="J45"/>
  <c r="J44"/>
  <c r="J37"/>
  <c r="J36"/>
  <c r="J35"/>
  <c r="J34"/>
  <c r="J33"/>
  <c r="J32"/>
  <c r="J30"/>
  <c r="J29"/>
  <c r="J26"/>
  <c r="J25"/>
  <c r="J23"/>
  <c r="J21"/>
  <c r="J20"/>
  <c r="J17"/>
  <c r="J16"/>
  <c r="J15"/>
  <c r="J14"/>
  <c r="J13"/>
  <c r="B11" i="3" l="1"/>
  <c r="B18" s="1"/>
  <c r="B20" l="1"/>
  <c r="B21" s="1"/>
  <c r="B23" s="1"/>
  <c r="N13" l="1"/>
  <c r="P13"/>
  <c r="D9"/>
  <c r="D15" l="1"/>
  <c r="D10"/>
  <c r="P14"/>
  <c r="X13"/>
  <c r="J13"/>
  <c r="H13"/>
  <c r="T13"/>
  <c r="V13"/>
  <c r="L13"/>
  <c r="F13"/>
  <c r="R13"/>
  <c r="N14"/>
  <c r="N12"/>
  <c r="P12"/>
  <c r="J12"/>
  <c r="H14"/>
  <c r="D14"/>
  <c r="P11" l="1"/>
  <c r="P18" s="1"/>
  <c r="X12"/>
  <c r="R12"/>
  <c r="N11"/>
  <c r="N18" s="1"/>
  <c r="N20" s="1"/>
  <c r="N21" s="1"/>
  <c r="N23" s="1"/>
  <c r="D13"/>
  <c r="R14"/>
  <c r="D12"/>
  <c r="T12"/>
  <c r="T14"/>
  <c r="F14"/>
  <c r="V14"/>
  <c r="H12"/>
  <c r="L12"/>
  <c r="L14"/>
  <c r="J14"/>
  <c r="J11" s="1"/>
  <c r="J18" s="1"/>
  <c r="J20" s="1"/>
  <c r="X14"/>
  <c r="F12"/>
  <c r="V12"/>
  <c r="N25" l="1"/>
  <c r="N26" s="1"/>
  <c r="P20"/>
  <c r="P21" s="1"/>
  <c r="P23" s="1"/>
  <c r="X11"/>
  <c r="X18" s="1"/>
  <c r="R11"/>
  <c r="R18" s="1"/>
  <c r="D11"/>
  <c r="D18" s="1"/>
  <c r="D20" s="1"/>
  <c r="B25"/>
  <c r="B26" s="1"/>
  <c r="L11"/>
  <c r="L18" s="1"/>
  <c r="L20" s="1"/>
  <c r="T11"/>
  <c r="T18" s="1"/>
  <c r="T20" s="1"/>
  <c r="J21"/>
  <c r="J23" s="1"/>
  <c r="V11"/>
  <c r="V18" s="1"/>
  <c r="V20" s="1"/>
  <c r="F11"/>
  <c r="F18" s="1"/>
  <c r="F20" s="1"/>
  <c r="H11"/>
  <c r="H18" s="1"/>
  <c r="H20" s="1"/>
  <c r="P25" l="1"/>
  <c r="P26" s="1"/>
  <c r="R20"/>
  <c r="R21" s="1"/>
  <c r="R23" s="1"/>
  <c r="X20"/>
  <c r="X21" s="1"/>
  <c r="X23" s="1"/>
  <c r="F21"/>
  <c r="F23" s="1"/>
  <c r="V21"/>
  <c r="V23" s="1"/>
  <c r="T21"/>
  <c r="T23" s="1"/>
  <c r="H21"/>
  <c r="H23" s="1"/>
  <c r="L21"/>
  <c r="L23" s="1"/>
  <c r="D21"/>
  <c r="D23" s="1"/>
  <c r="J25"/>
  <c r="J26" s="1"/>
  <c r="L25" l="1"/>
  <c r="L26" s="1"/>
  <c r="F25"/>
  <c r="F26" s="1"/>
  <c r="R25"/>
  <c r="R26" s="1"/>
  <c r="D25"/>
  <c r="D26" s="1"/>
  <c r="H25"/>
  <c r="H26" s="1"/>
  <c r="T25"/>
  <c r="T26" s="1"/>
  <c r="V25"/>
  <c r="V26" s="1"/>
  <c r="X25"/>
  <c r="X26" s="1"/>
</calcChain>
</file>

<file path=xl/sharedStrings.xml><?xml version="1.0" encoding="utf-8"?>
<sst xmlns="http://schemas.openxmlformats.org/spreadsheetml/2006/main" count="4323" uniqueCount="904">
  <si>
    <t>РАСЧЕТ</t>
  </si>
  <si>
    <t>заработной платы специалистов за одну минуту</t>
  </si>
  <si>
    <t>№ п/п</t>
  </si>
  <si>
    <t>количество рабочих часов в месяц</t>
  </si>
  <si>
    <t>должностной оклад</t>
  </si>
  <si>
    <t>выплаты стимулирующего  и компенсирующего  характера в соовветствии с законодательством</t>
  </si>
  <si>
    <t>премия не более 20%</t>
  </si>
  <si>
    <t>фельдшер-лаборант</t>
  </si>
  <si>
    <t>код</t>
  </si>
  <si>
    <t>статья</t>
  </si>
  <si>
    <t>сумма</t>
  </si>
  <si>
    <t>доплата за стаж</t>
  </si>
  <si>
    <t>доплата за вредность</t>
  </si>
  <si>
    <t>наименование платной медицинской услуги</t>
  </si>
  <si>
    <t>норма времени (мин)</t>
  </si>
  <si>
    <t>Общеклинические исследования</t>
  </si>
  <si>
    <t>фельдшер -лаборант</t>
  </si>
  <si>
    <t>УТВЕРЖДАЮ</t>
  </si>
  <si>
    <t xml:space="preserve">Плановая калькуляция на оказание лабораторно-диагностических исследований </t>
  </si>
  <si>
    <t xml:space="preserve">наименование статей затрат </t>
  </si>
  <si>
    <t>1.Основная заработная плата</t>
  </si>
  <si>
    <t xml:space="preserve">2.Дополнительная заработная плата </t>
  </si>
  <si>
    <t>3.Начисление на оплату труда</t>
  </si>
  <si>
    <t>3.1 Отчисление  в Фонд социальнойзащиты населения 34%</t>
  </si>
  <si>
    <t>3.3.Обязательные страховые взносы на профессиональное пенсионное страхование</t>
  </si>
  <si>
    <t>5.Амортизация мед.оборудования</t>
  </si>
  <si>
    <t>6.Прочие рассходы</t>
  </si>
  <si>
    <t>7.Себестоимость услуги</t>
  </si>
  <si>
    <t>8.Рентабельность к себестоимости в%</t>
  </si>
  <si>
    <t>9.Прибыль</t>
  </si>
  <si>
    <t>10.Итого</t>
  </si>
  <si>
    <t>11.Сбор в республиканский фонд поддержки</t>
  </si>
  <si>
    <t>12.Тариф  без налога на добавленную стоимость</t>
  </si>
  <si>
    <t>13 Налог на добавленную стоимость, ставка в%</t>
  </si>
  <si>
    <t>14.сумма на налог на добавленную стоимость</t>
  </si>
  <si>
    <t>УЗ "Костюковичская ЦРБ"</t>
  </si>
  <si>
    <t>Экономист</t>
  </si>
  <si>
    <t>УЗ " Костюковичская ЦРБ "</t>
  </si>
  <si>
    <t>"        "</t>
  </si>
  <si>
    <t>ПРЕЙСКУРАНТ</t>
  </si>
  <si>
    <t>Наименование услуги</t>
  </si>
  <si>
    <t>Ед.измерения</t>
  </si>
  <si>
    <t>Примечание</t>
  </si>
  <si>
    <t>исследование</t>
  </si>
  <si>
    <t>экономист                                                                                                 О.В. Аксёнова</t>
  </si>
  <si>
    <t>Отдельные операции</t>
  </si>
  <si>
    <t>1.2.</t>
  </si>
  <si>
    <t>Наименование платной медицинской услуги</t>
  </si>
  <si>
    <t>единичное</t>
  </si>
  <si>
    <t>каждое последующее</t>
  </si>
  <si>
    <t>регистрация</t>
  </si>
  <si>
    <t>1.3.</t>
  </si>
  <si>
    <t>взятие крови из пальца</t>
  </si>
  <si>
    <t>1.3.1.</t>
  </si>
  <si>
    <t>для гематологических (исследование одного показателя), биохимических или исследований протромбинового времени</t>
  </si>
  <si>
    <t>проба</t>
  </si>
  <si>
    <t>1.3.2.</t>
  </si>
  <si>
    <t>1.4.</t>
  </si>
  <si>
    <t>забор крови из вены</t>
  </si>
  <si>
    <t>медицинская сестра</t>
  </si>
  <si>
    <t>1.5.</t>
  </si>
  <si>
    <t>1.6.</t>
  </si>
  <si>
    <t>2.1.</t>
  </si>
  <si>
    <t>исследование мочи</t>
  </si>
  <si>
    <t>2.1.1.</t>
  </si>
  <si>
    <t>2.1.2.</t>
  </si>
  <si>
    <t>обнаружение глюкозы экспресс-тестом</t>
  </si>
  <si>
    <t>2.1.3.</t>
  </si>
  <si>
    <t>обнаружение белка</t>
  </si>
  <si>
    <t>2.1.3.1.</t>
  </si>
  <si>
    <t>экспресс-тестом</t>
  </si>
  <si>
    <t>с сульфосалициловой кислотой</t>
  </si>
  <si>
    <t>2.1.4.</t>
  </si>
  <si>
    <t>определение белка</t>
  </si>
  <si>
    <t>2.1.4.1.</t>
  </si>
  <si>
    <t>2.1.6.</t>
  </si>
  <si>
    <t>обнаружение кетоновых тел экспресс-тестом</t>
  </si>
  <si>
    <t>2.1.7.</t>
  </si>
  <si>
    <t>обнаружение билирубина экспресс-тестом</t>
  </si>
  <si>
    <t>2.1.10.</t>
  </si>
  <si>
    <t>микроскопическое исследование осадка</t>
  </si>
  <si>
    <t>2.1.10.1.</t>
  </si>
  <si>
    <t>в норме</t>
  </si>
  <si>
    <t>2.1.10.2.</t>
  </si>
  <si>
    <t>при патологии (белок в моче)</t>
  </si>
  <si>
    <t>врач-лаборант</t>
  </si>
  <si>
    <t>2.8.</t>
  </si>
  <si>
    <t>исследование кала</t>
  </si>
  <si>
    <t>2.8.1.</t>
  </si>
  <si>
    <t>2.8.2.</t>
  </si>
  <si>
    <t>обнаружение крови бензидиновой пробой</t>
  </si>
  <si>
    <t>2.8.3.</t>
  </si>
  <si>
    <t>микроскопическое исследование (в 3 препаратах)</t>
  </si>
  <si>
    <t>2.8.4.</t>
  </si>
  <si>
    <t>обнаружение простейших</t>
  </si>
  <si>
    <t>2.8.5.</t>
  </si>
  <si>
    <t>обнаружение яиц гельминтов методом Като (1 препарат)</t>
  </si>
  <si>
    <t>2.9.</t>
  </si>
  <si>
    <t>исследование соскоба на энтеробиоз (в 3 препаратах)</t>
  </si>
  <si>
    <t>2.10.</t>
  </si>
  <si>
    <t>обнаружение трихомонад и гонококков в препаратах отделяемого мочеполовых органов, окрашенных метиленовым синим и по Граму</t>
  </si>
  <si>
    <t>2.10.1.</t>
  </si>
  <si>
    <t>врач лабораторной диагностики</t>
  </si>
  <si>
    <t>2.10.2.</t>
  </si>
  <si>
    <t>3.1.</t>
  </si>
  <si>
    <t>определение гемоглобина гемоглобин-цианидным методом</t>
  </si>
  <si>
    <t>3.2.</t>
  </si>
  <si>
    <t>3.7.</t>
  </si>
  <si>
    <t>определение скорости оседания эритроцитов</t>
  </si>
  <si>
    <t>3.8.</t>
  </si>
  <si>
    <t>3.8.1.</t>
  </si>
  <si>
    <t>3.8.2.</t>
  </si>
  <si>
    <t>3.9.</t>
  </si>
  <si>
    <t>3.9.1.</t>
  </si>
  <si>
    <t>3.9.2.</t>
  </si>
  <si>
    <t>5.1.</t>
  </si>
  <si>
    <t>определение хлора меркуриметрическим методом в сыворотке крови</t>
  </si>
  <si>
    <t>5.2.</t>
  </si>
  <si>
    <t>5.2.1.</t>
  </si>
  <si>
    <t>5.2.2.</t>
  </si>
  <si>
    <t>5.2.3.</t>
  </si>
  <si>
    <t>тимоловая проба</t>
  </si>
  <si>
    <t>5.2.4.</t>
  </si>
  <si>
    <t>5.2.4.1.</t>
  </si>
  <si>
    <t>конечно-точечным ферментативным методом</t>
  </si>
  <si>
    <t>5.2.4.2.</t>
  </si>
  <si>
    <t>кинетическим методом</t>
  </si>
  <si>
    <t>5.2.5.</t>
  </si>
  <si>
    <t>5.2.5.1.</t>
  </si>
  <si>
    <t>конечно-точечным методом</t>
  </si>
  <si>
    <t>5.2.5.2.</t>
  </si>
  <si>
    <t>5.2.6.</t>
  </si>
  <si>
    <t>5.2.7.</t>
  </si>
  <si>
    <t>5.2.8.</t>
  </si>
  <si>
    <t>5.2.10.</t>
  </si>
  <si>
    <t>5.2.12.</t>
  </si>
  <si>
    <t>5.2.13.</t>
  </si>
  <si>
    <t>определение калия в сыворотке крови фотометрическим методом</t>
  </si>
  <si>
    <t>5.2.14.</t>
  </si>
  <si>
    <t>определение натрия в сыворотке крови фотометрическим методом</t>
  </si>
  <si>
    <t>5.2.15.</t>
  </si>
  <si>
    <t>определение хлора в сыворотке крови фотометрическим методом</t>
  </si>
  <si>
    <t>5.2.16.</t>
  </si>
  <si>
    <t>определение железа в сыворотке крови феррозиновым методом</t>
  </si>
  <si>
    <t>5.2.19.</t>
  </si>
  <si>
    <t>5.2.19.1.</t>
  </si>
  <si>
    <t>с орто-крезол-фталеиновым комплексом</t>
  </si>
  <si>
    <t>5.2.19.2.</t>
  </si>
  <si>
    <t>с глиоксаль-бис-гидроксианалином (реактив ГБОА)</t>
  </si>
  <si>
    <t>5.2.20.</t>
  </si>
  <si>
    <t>5.2.20.2.</t>
  </si>
  <si>
    <t>5.2.21.</t>
  </si>
  <si>
    <t>5.2.21.1.</t>
  </si>
  <si>
    <t>5.2.21.2.</t>
  </si>
  <si>
    <t>5.2.22.</t>
  </si>
  <si>
    <t>5.2.22.1.</t>
  </si>
  <si>
    <t>5.2.22.2.</t>
  </si>
  <si>
    <t>5.2.23.</t>
  </si>
  <si>
    <t>определение активности лактатдегидрогеназы в сыворотке крови кинетическим методом</t>
  </si>
  <si>
    <t>5.2.25.</t>
  </si>
  <si>
    <t>определение активности щелочной фосфатазы в сыворотке крови кинетическим методом</t>
  </si>
  <si>
    <t>5.2.27.</t>
  </si>
  <si>
    <t>5.2.28.2.</t>
  </si>
  <si>
    <t>5.3.</t>
  </si>
  <si>
    <t>5.5.</t>
  </si>
  <si>
    <t>5.5.1.</t>
  </si>
  <si>
    <t>определение калия и натрия в сыворотке крови</t>
  </si>
  <si>
    <t>5.5.2.</t>
  </si>
  <si>
    <t>5.5.3.</t>
  </si>
  <si>
    <t>5.9.</t>
  </si>
  <si>
    <t>определение гормонов</t>
  </si>
  <si>
    <t>5.9.1.</t>
  </si>
  <si>
    <t>5.9.1.2.</t>
  </si>
  <si>
    <t>5.10.</t>
  </si>
  <si>
    <t>определение кардиомаркеров</t>
  </si>
  <si>
    <t>5.10.2.</t>
  </si>
  <si>
    <t>иммунохимическим методом</t>
  </si>
  <si>
    <t>5.10.2.1.</t>
  </si>
  <si>
    <t>определение тропонина в венозной крови</t>
  </si>
  <si>
    <t>5.11.</t>
  </si>
  <si>
    <t>5.11.1.</t>
  </si>
  <si>
    <t>5.13.</t>
  </si>
  <si>
    <t>5.13.1.</t>
  </si>
  <si>
    <t>5.13.1.1.</t>
  </si>
  <si>
    <t>5.13.2.</t>
  </si>
  <si>
    <t>5.13.2.1.</t>
  </si>
  <si>
    <t>6.1.</t>
  </si>
  <si>
    <t>определение активированного времени рекальцификации плазмы с суспензией каолина</t>
  </si>
  <si>
    <t>6.3.</t>
  </si>
  <si>
    <t>6.4.</t>
  </si>
  <si>
    <t>определение активированного частичного тромбопластинового времени с эритрофосфатидкаолиновой смесью</t>
  </si>
  <si>
    <t>6.6.</t>
  </si>
  <si>
    <t>определение содержания фибриногена в плазме крови</t>
  </si>
  <si>
    <t>на полуавтоматическом коагулометре</t>
  </si>
  <si>
    <t>6.10.</t>
  </si>
  <si>
    <t>определение тромбинового времени со стандартным количеством тромбина</t>
  </si>
  <si>
    <t>7.1.</t>
  </si>
  <si>
    <t>7.1.2.</t>
  </si>
  <si>
    <t>в венозной крови</t>
  </si>
  <si>
    <t>7.2.</t>
  </si>
  <si>
    <t>8.17.</t>
  </si>
  <si>
    <t>единичное исследование</t>
  </si>
  <si>
    <t>8.17.10.</t>
  </si>
  <si>
    <t>8.17.10.1.</t>
  </si>
  <si>
    <t>8.17.11.</t>
  </si>
  <si>
    <t>8.17.11.1.</t>
  </si>
  <si>
    <t>8.17.11.3.</t>
  </si>
  <si>
    <t>8.17.11.4.</t>
  </si>
  <si>
    <t>с плазмой крови при непосредственном взятии крови из пальца и централизованной доставкой контрольных сывороток и антигена</t>
  </si>
  <si>
    <t>8.17.11.5.</t>
  </si>
  <si>
    <t>зароботная плата специалиста за минуту</t>
  </si>
  <si>
    <t xml:space="preserve">Биохимические исследования </t>
  </si>
  <si>
    <t>Определение активности аланинаминотрансферазы в сыворотке крови (АлАТ)</t>
  </si>
  <si>
    <t>Исследования  состояния гемостаза</t>
  </si>
  <si>
    <t>6.6.3</t>
  </si>
  <si>
    <t xml:space="preserve">Иммунологические исследования </t>
  </si>
  <si>
    <t xml:space="preserve">единичное </t>
  </si>
  <si>
    <t>заработная плата специалиста (един.)</t>
  </si>
  <si>
    <t>заработная плата специалиста (посл.)</t>
  </si>
  <si>
    <t>регистрация (предварительная  и окончательная),материала, паспортных данных пациента и результатов исследования  в журналах и бланках или посредствам персональной электронной вычислительной машины</t>
  </si>
  <si>
    <t>для всего спектра гематологических исследований в понятии "общий анализ крови", включая лейкоцитарную формулу</t>
  </si>
  <si>
    <t xml:space="preserve">обработка венозной крови  для получения плазмы или сыворотки </t>
  </si>
  <si>
    <t>прием. предварительный учет проб плазмы  или сыворотки крови, или других готовых биоматериалов, учет выдачи результатов  в централизованных лабораториях</t>
  </si>
  <si>
    <t>определение количества, цвета, прозрачности, наличие осадка, относительной плотности, рН</t>
  </si>
  <si>
    <t>определение цвета, консистенции, запаха, примесей, слизи,рН</t>
  </si>
  <si>
    <t>обнаружение трихомонад и гонококков в окрашенных метиленовым синим  препаратах отделяемого мочеполовых органов</t>
  </si>
  <si>
    <t>обнаружение трихомонад и гонококков в окрашенных по Граму  препаратах отделяемого мочеполовых органов</t>
  </si>
  <si>
    <t xml:space="preserve">Гематологические исследования </t>
  </si>
  <si>
    <t>подсчёт эритроцитов в счётной камере</t>
  </si>
  <si>
    <t>подсчёт лейкоцитов в счётной камере</t>
  </si>
  <si>
    <t xml:space="preserve">для негематологических заболеваний </t>
  </si>
  <si>
    <t xml:space="preserve">для гематологических заболеваний </t>
  </si>
  <si>
    <t>подсчёт лейкоцитарной формулы с описанием морфологии форменных элементов крови</t>
  </si>
  <si>
    <t>исследования с использованием  фотоэлектроколометров и одноканальных биохимических автоматических фотометров</t>
  </si>
  <si>
    <t>определение альбумина  сыворотки крови</t>
  </si>
  <si>
    <t>определение общего белка  сыворотки крови</t>
  </si>
  <si>
    <t xml:space="preserve">определение мочевины сыворотки крови </t>
  </si>
  <si>
    <t>определение креатинина  сыворотки крови по реакции Яффе</t>
  </si>
  <si>
    <t>определение  глюкозы в сыворотке крови  ферментативным методом</t>
  </si>
  <si>
    <t>определение  глюкозы в цельной крови экспресс-методом</t>
  </si>
  <si>
    <t xml:space="preserve">определение общих бета-липопротеинов в сиворотке крови </t>
  </si>
  <si>
    <t>определение общего холестерина  сыворотки крови ферментативным методом</t>
  </si>
  <si>
    <t xml:space="preserve">определение   билирубина и его фракций в сыворотке крови  методом Йендрашека-Клеггорн-Грофа </t>
  </si>
  <si>
    <t xml:space="preserve">определение общего кальция   в сыворотке крови </t>
  </si>
  <si>
    <t xml:space="preserve">определение активности альфа-амилазы в сыворотке крови </t>
  </si>
  <si>
    <t>определение активности аспартатаминотрансферазы в сыворотке крови (АсАТ)</t>
  </si>
  <si>
    <t xml:space="preserve">методом Райтмана-Френкеля </t>
  </si>
  <si>
    <t>определение активности гамма-глутамилтранспептидазы кинетическим методом</t>
  </si>
  <si>
    <t>определение активности кислой фосфатазы в сыворотке крови кинетическим методом</t>
  </si>
  <si>
    <t>определение глюкозы посредством анализатора "ЭКСАНГ" (Литва)</t>
  </si>
  <si>
    <t>исследования   с использованием ионоселективных методов</t>
  </si>
  <si>
    <t>определение калия, натрия и кальция  посредством  автоматических анализаторов</t>
  </si>
  <si>
    <t xml:space="preserve">определение гормонов иммуноферментным методом </t>
  </si>
  <si>
    <t>методом иммуноферментного анализа с полуавтоматизированным расчётом</t>
  </si>
  <si>
    <t>Экономист                                                                                                                                                           О. В. Аксёнова</t>
  </si>
  <si>
    <t>определение калия и натрия и хлора посредством автоматических анализаторов</t>
  </si>
  <si>
    <t>определение канцеромаркеров методом иммунного анализа</t>
  </si>
  <si>
    <t>полуавтоматизированный расчёт</t>
  </si>
  <si>
    <t xml:space="preserve">проведение исследований с помощью многоканальных биохимических автоанализаторов </t>
  </si>
  <si>
    <t>малой производительности (характеристика прогонной мощности- до 100 исследований в час)</t>
  </si>
  <si>
    <t xml:space="preserve">неавтоматизированная регистрация результатов исследований </t>
  </si>
  <si>
    <t>средней производительности (характеристика прогонной мощности- от 100 до 300 исследований в час)</t>
  </si>
  <si>
    <t>проба на коррекцию по протромбиновому  времени  с тромбопластин-кальциевой смесью</t>
  </si>
  <si>
    <t xml:space="preserve">определение групп крови  по системе  А В О с использованием  стандартных сывороток  или перекрестным методом </t>
  </si>
  <si>
    <t>определение групп крови и  резус -фактора  с использованием цоликлонов</t>
  </si>
  <si>
    <t>определение антител к вирусным и бактериальным антигенам методом иммуноферментного анализа с автоматизированным расчетом:</t>
  </si>
  <si>
    <t>микрореакция преципитации (МРП) с кардиолипиновым антигеном:</t>
  </si>
  <si>
    <t>с инактивированной нативной сывороткой крови-качественный метод (единичное исследование)</t>
  </si>
  <si>
    <t>с инактивированной нативной сывороткой крови-количественный метод</t>
  </si>
  <si>
    <t xml:space="preserve">расчет заработной платы  врача-лаборанта </t>
  </si>
  <si>
    <t>должность специалиста,  оказывающего платную медицинскую услугу</t>
  </si>
  <si>
    <t>____________А.В. Лобов</t>
  </si>
  <si>
    <t>О.В. Аксёнова</t>
  </si>
  <si>
    <t>А.В. Лобов</t>
  </si>
  <si>
    <t xml:space="preserve">цен на лабораторно-диагностические  исследования </t>
  </si>
  <si>
    <t>Сравнительная аналитическая таблица</t>
  </si>
  <si>
    <t xml:space="preserve">тарифов на платные медицинские услуги </t>
  </si>
  <si>
    <t>(Наименование учреждения)</t>
  </si>
  <si>
    <t>Ед. изм.</t>
  </si>
  <si>
    <t>с учетом НДС, руб.</t>
  </si>
  <si>
    <t>Проектируемый с рентабельностью 30%, руб.</t>
  </si>
  <si>
    <t xml:space="preserve">Предлагаемый к регистрации в целях недопущения резкого роста цен, руб.с </t>
  </si>
  <si>
    <t>без учета НДС, руб. (единичное)</t>
  </si>
  <si>
    <t>без учета НДС, руб. (каждое послед.)</t>
  </si>
  <si>
    <t xml:space="preserve">           ---</t>
  </si>
  <si>
    <t>Отдельные виды исследований и работ</t>
  </si>
  <si>
    <t xml:space="preserve">        ---</t>
  </si>
  <si>
    <t xml:space="preserve">         ---</t>
  </si>
  <si>
    <t xml:space="preserve">        ---          </t>
  </si>
  <si>
    <t xml:space="preserve">       ---         </t>
  </si>
  <si>
    <t>изменение в % (единичное)</t>
  </si>
  <si>
    <t>изменение в % (каждое послед.)</t>
  </si>
  <si>
    <t xml:space="preserve">          ---</t>
  </si>
  <si>
    <t xml:space="preserve">               ---</t>
  </si>
  <si>
    <t>экономист</t>
  </si>
  <si>
    <t xml:space="preserve">О.В. Аксёнова </t>
  </si>
  <si>
    <t>Тариф, руб. (единичное)</t>
  </si>
  <si>
    <t>Тариф, руб. (каждое послед.)</t>
  </si>
  <si>
    <t>мед. сестра (процедурная)</t>
  </si>
  <si>
    <t>Главный врач</t>
  </si>
  <si>
    <t xml:space="preserve">Прейскурант на медицинские услуги, оказываемые c 07.08.17 г. </t>
  </si>
  <si>
    <t>1.</t>
  </si>
  <si>
    <t xml:space="preserve">заработной платы  специалистов  на проведение лабораторно-диагностических исследований  </t>
  </si>
  <si>
    <t>прием и регистрация проб</t>
  </si>
  <si>
    <t>взятие крови:</t>
  </si>
  <si>
    <t>1.4.1.</t>
  </si>
  <si>
    <t>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(далее-МНО)</t>
  </si>
  <si>
    <t>1.4.2.</t>
  </si>
  <si>
    <t>из пальца для всего спектра гематологических исследований в понятии "общий анализ крови"</t>
  </si>
  <si>
    <t>1.4.3.</t>
  </si>
  <si>
    <t xml:space="preserve"> из вены</t>
  </si>
  <si>
    <t>обработка крови для получения:</t>
  </si>
  <si>
    <t>1.5.1.</t>
  </si>
  <si>
    <t>сыворотки</t>
  </si>
  <si>
    <t>1.5.2.</t>
  </si>
  <si>
    <t>плазмы</t>
  </si>
  <si>
    <t>Общеклинические лабораторные исследования:</t>
  </si>
  <si>
    <t>2.</t>
  </si>
  <si>
    <t>исследование мочи мануальными методами:</t>
  </si>
  <si>
    <t>обнаружение белка:</t>
  </si>
  <si>
    <t>2.1.3.2.</t>
  </si>
  <si>
    <t>определение белка:</t>
  </si>
  <si>
    <t>2.1.9.</t>
  </si>
  <si>
    <t>микроскопическое исследование осадка:</t>
  </si>
  <si>
    <t>2.1.9.1.</t>
  </si>
  <si>
    <t>2.1.9.2.</t>
  </si>
  <si>
    <t>исследование кала:</t>
  </si>
  <si>
    <t>2.9.1.</t>
  </si>
  <si>
    <t>определение цвета, формы, запаха, примесей, слизи,рН</t>
  </si>
  <si>
    <t>2.9.4.</t>
  </si>
  <si>
    <t>реакция на скрытую кровь:</t>
  </si>
  <si>
    <t>2.9.4.1.</t>
  </si>
  <si>
    <t>бензидиновая проба</t>
  </si>
  <si>
    <t>2.9.4.2.</t>
  </si>
  <si>
    <t>экспресс-тест (иммунохроматография)</t>
  </si>
  <si>
    <t>2.9.5.</t>
  </si>
  <si>
    <t>микроскопическое исследование:</t>
  </si>
  <si>
    <t>2.9.5.1.</t>
  </si>
  <si>
    <t>в 3 препаратах</t>
  </si>
  <si>
    <t>2.13.2.</t>
  </si>
  <si>
    <t>обнаружение яиц гельминтов:</t>
  </si>
  <si>
    <t>2.13.2.1.</t>
  </si>
  <si>
    <t>методом Като (1 препарат)</t>
  </si>
  <si>
    <t>2.13.7.</t>
  </si>
  <si>
    <t>исследование отделяемого мочеполовых органов (из уренты, цервикального канала, влагалища, секрета предстательной железы):</t>
  </si>
  <si>
    <t>2.10.1.1.</t>
  </si>
  <si>
    <t>препаратов нативного материала (1 материал)</t>
  </si>
  <si>
    <t>2.10.1.2.</t>
  </si>
  <si>
    <t>препаратов, окрашенных метиловым синим</t>
  </si>
  <si>
    <t>2.10.1.3.</t>
  </si>
  <si>
    <t>препаратов, окрашенных по Граму</t>
  </si>
  <si>
    <t xml:space="preserve">Гематологические исследования: </t>
  </si>
  <si>
    <t>2.9.2.</t>
  </si>
  <si>
    <t>обнаружение белка экспресс-тестом</t>
  </si>
  <si>
    <t>2.9.3.</t>
  </si>
  <si>
    <t>обнаружение желчных пигментов экспресс-тестом</t>
  </si>
  <si>
    <t>3.</t>
  </si>
  <si>
    <t>исследования крови:</t>
  </si>
  <si>
    <t>3.1.1.</t>
  </si>
  <si>
    <t>приготовление препарата периферической крови для цитоморфологического исследования (изготовление мазков крови, фиксация, окраска):</t>
  </si>
  <si>
    <t>3.1.1.1.</t>
  </si>
  <si>
    <t>ручным методом</t>
  </si>
  <si>
    <t>3.1.1.3.</t>
  </si>
  <si>
    <t>автоматизированным методом</t>
  </si>
  <si>
    <t>3.1.2.</t>
  </si>
  <si>
    <t>микроскопический (морфологичский) анализ клеток в препарате периферической крови с описанием форменных элементов (визуальная микроскопическое исследование):</t>
  </si>
  <si>
    <t>3.1.2.1.</t>
  </si>
  <si>
    <t>без патологии</t>
  </si>
  <si>
    <t>3.1.2.2.</t>
  </si>
  <si>
    <t>с патологическими изменениями</t>
  </si>
  <si>
    <t>3.1.3.</t>
  </si>
  <si>
    <t>определение гемоглобина гемоглобинцианидным методом</t>
  </si>
  <si>
    <t>3.1.4.</t>
  </si>
  <si>
    <t>подсчет эритроцитов в счетной камере</t>
  </si>
  <si>
    <t>3.1.5.</t>
  </si>
  <si>
    <t>определение гематокрита</t>
  </si>
  <si>
    <t>3.1.7.</t>
  </si>
  <si>
    <t>подсчет ретикулоцитов:</t>
  </si>
  <si>
    <t>3.1.7.1.</t>
  </si>
  <si>
    <t>суправитальной окраской</t>
  </si>
  <si>
    <t>3.1.8.</t>
  </si>
  <si>
    <t>подсчет тромбоцитов:</t>
  </si>
  <si>
    <t>3.1.8.1.</t>
  </si>
  <si>
    <t>в окрашенных мазках по Фонио</t>
  </si>
  <si>
    <t>3.1.9.</t>
  </si>
  <si>
    <t>подсчет лейкоцитов в счетной камере</t>
  </si>
  <si>
    <t>3.1.10.</t>
  </si>
  <si>
    <t>подсчет LE-клеток</t>
  </si>
  <si>
    <t>3.1.11.</t>
  </si>
  <si>
    <t>исследование пробы крови с использованием гематологических анализаторов:</t>
  </si>
  <si>
    <t>3.1.11.1.</t>
  </si>
  <si>
    <t>полуавтоматических (с ручной подготовкой и ручной подачей образцов)</t>
  </si>
  <si>
    <t>3.1.11.3.</t>
  </si>
  <si>
    <t>автоматических с дифференцировкой лейкоцитарной формулы:</t>
  </si>
  <si>
    <t>3.1.11.3.1.</t>
  </si>
  <si>
    <t>с ручной подачей образцов</t>
  </si>
  <si>
    <t>3.1.12.</t>
  </si>
  <si>
    <t>определение скорости оседания эритроцитов:</t>
  </si>
  <si>
    <t>3.1.12.1.</t>
  </si>
  <si>
    <t>неавтоматизированным методом</t>
  </si>
  <si>
    <t>5.</t>
  </si>
  <si>
    <t>Биохимические исследования:</t>
  </si>
  <si>
    <t>исследование крови:</t>
  </si>
  <si>
    <t>5.1.1.</t>
  </si>
  <si>
    <t>исследование сыворотки (плазмы) крови:</t>
  </si>
  <si>
    <t>5.1.1.1.</t>
  </si>
  <si>
    <t>проведение исследований с одноканальных биохимических фотометров:</t>
  </si>
  <si>
    <t>5.1.1.1.1.</t>
  </si>
  <si>
    <t xml:space="preserve">определение общего белка  </t>
  </si>
  <si>
    <t>5.1.1.1.2.</t>
  </si>
  <si>
    <t xml:space="preserve">определение альбумина  </t>
  </si>
  <si>
    <t>5.1.1.1.3.</t>
  </si>
  <si>
    <t>определение мочевины:</t>
  </si>
  <si>
    <t>5.1.1.1.3.1.</t>
  </si>
  <si>
    <t>5.1.1.1.3.2.</t>
  </si>
  <si>
    <t>5.1.1.1.4.</t>
  </si>
  <si>
    <t>определение креатинина по реакции Яффе:</t>
  </si>
  <si>
    <t>5.1.1.1.4.1.</t>
  </si>
  <si>
    <t>5.1.1.1.4.2.</t>
  </si>
  <si>
    <t>5.1.1.1.5.</t>
  </si>
  <si>
    <t>определение мочевой кислоты ферментным методом</t>
  </si>
  <si>
    <t>5.1.1.1.7.</t>
  </si>
  <si>
    <t>определение  глюкозы ферментативным методом</t>
  </si>
  <si>
    <t>5.1.1.1.8.</t>
  </si>
  <si>
    <t>определение общего холестерина ферментативным методом</t>
  </si>
  <si>
    <t>5.1.1.1.9.</t>
  </si>
  <si>
    <t>определение холестерина липопротеинов высокой плотности</t>
  </si>
  <si>
    <t>5.1.1.1.10.</t>
  </si>
  <si>
    <t>определение холестерина липопротеинов низкой плотности</t>
  </si>
  <si>
    <t>5.1.1.1.11.</t>
  </si>
  <si>
    <t>определение триацилглицеринов ферментным методом</t>
  </si>
  <si>
    <t>5.1.1.1.12.</t>
  </si>
  <si>
    <t>расчет коэффициента атерогенности</t>
  </si>
  <si>
    <t>5.1.1.1.14.</t>
  </si>
  <si>
    <t>определение электролитов фотометрическим методом:</t>
  </si>
  <si>
    <t>5.1.1.1.14.3.</t>
  </si>
  <si>
    <t xml:space="preserve">определение хлора </t>
  </si>
  <si>
    <t>5.1.1.1.15.</t>
  </si>
  <si>
    <t>определение железа феррозиновым методом</t>
  </si>
  <si>
    <t>5.1.1.1.16.</t>
  </si>
  <si>
    <t>определение общей железосвязывающей способности сыворотки феррозиновым методом</t>
  </si>
  <si>
    <t>5.1.1.1.17.</t>
  </si>
  <si>
    <t>определение неорганического фосфора:</t>
  </si>
  <si>
    <t>5.1.1.1.17.1.</t>
  </si>
  <si>
    <t>с фосфорно-молибденовой кислотой (многошаговая реакция)</t>
  </si>
  <si>
    <t>5.1.1.1.17.2.</t>
  </si>
  <si>
    <t>с использованием диагностических наборов с одношаговой реакцией</t>
  </si>
  <si>
    <t>5.1.1.1.18.</t>
  </si>
  <si>
    <t>определение общего кальция:</t>
  </si>
  <si>
    <t>5.1.1.1.18.1.</t>
  </si>
  <si>
    <t>с ортокрезолфталеиновым комплексом</t>
  </si>
  <si>
    <t>5.1.1.1.18.2.</t>
  </si>
  <si>
    <t>5.1.1.1.18.3.</t>
  </si>
  <si>
    <t>с Арсеназо III</t>
  </si>
  <si>
    <t>5.1.1.1.19.</t>
  </si>
  <si>
    <t>определение концентрации магния фотометрическим методом</t>
  </si>
  <si>
    <t>5.1.1.1.20.</t>
  </si>
  <si>
    <t>определение концентрации меди колориметрическим методом после депротеинизации</t>
  </si>
  <si>
    <t>5.1.1.1.21.</t>
  </si>
  <si>
    <t>определение активности ферментов кинетическим методом:</t>
  </si>
  <si>
    <t>5.1.1.1.21.1.</t>
  </si>
  <si>
    <t xml:space="preserve">определение активности альфа-амилазы </t>
  </si>
  <si>
    <t>5.1.1.1.21.2.</t>
  </si>
  <si>
    <t xml:space="preserve">определение активности аспартатаминотрансферазы </t>
  </si>
  <si>
    <t>5.1.1.1.21.3.</t>
  </si>
  <si>
    <t xml:space="preserve">определение активности аланинаминотрансферазы </t>
  </si>
  <si>
    <t>5.1.1.1.21.4.</t>
  </si>
  <si>
    <t xml:space="preserve">определение активности лактатдегидрогеназы </t>
  </si>
  <si>
    <t>5.1.1.1.21.5.</t>
  </si>
  <si>
    <t>определение активности гидроксибутиратдегидрогеназы (ГБДГ)</t>
  </si>
  <si>
    <t>5.1.1.1.21.6.</t>
  </si>
  <si>
    <t xml:space="preserve">определение активности щелочной фосфатазы </t>
  </si>
  <si>
    <t>5.1.1.1.21.7.</t>
  </si>
  <si>
    <t>определение активности креатинфосфокиназы</t>
  </si>
  <si>
    <t>5.1.1.1.21.8.</t>
  </si>
  <si>
    <t>определение активности креатинфосфокиназы МВ-фракции</t>
  </si>
  <si>
    <t>5.1.1.1.21.9.</t>
  </si>
  <si>
    <t xml:space="preserve">определение активности гамма-глутамилтранспептидазы </t>
  </si>
  <si>
    <t>5.1.1.1.22.</t>
  </si>
  <si>
    <t>определение активности липазы:</t>
  </si>
  <si>
    <t>5.1.1.1.22.1.</t>
  </si>
  <si>
    <t>турбидиметрическим методом</t>
  </si>
  <si>
    <t>5.1.1.1.22.2.</t>
  </si>
  <si>
    <t>ферментативным кинетическим методом</t>
  </si>
  <si>
    <t>5.1.1.1.23.</t>
  </si>
  <si>
    <t>определение активности кислой фосфатазы в сыворотке крови:</t>
  </si>
  <si>
    <t>5.1.1.1.23.1.</t>
  </si>
  <si>
    <t>по гидролизу р-нитрофенилфосфата</t>
  </si>
  <si>
    <t>5.1.1.1.23.2.</t>
  </si>
  <si>
    <t>5.1.1.1.24.</t>
  </si>
  <si>
    <t>определение активности холинэстеразы в сыворотке крови:</t>
  </si>
  <si>
    <t>5.1.1.1.24.1.</t>
  </si>
  <si>
    <t>по гидролизу ацетилхолинхлорида</t>
  </si>
  <si>
    <t>5.1.1.1.24.2.</t>
  </si>
  <si>
    <t>5.1.1.1.25.</t>
  </si>
  <si>
    <t>определение активности аденозиндезаминазы ферментативным методом</t>
  </si>
  <si>
    <t>5.1.1.4.</t>
  </si>
  <si>
    <t>определение концентрации электролитов с использованием автоматических ионоселективных анализаторов (1 проба)</t>
  </si>
  <si>
    <t>5.1.2.</t>
  </si>
  <si>
    <t>исследование цельной крови:</t>
  </si>
  <si>
    <t>5.1.2.2.</t>
  </si>
  <si>
    <t>определение показателей кислотно-основного сотояния крови посредством автоматических анализаторов ( 1 проба)</t>
  </si>
  <si>
    <t>5.1.2.4.</t>
  </si>
  <si>
    <t>определение гликированного гемоглобина:</t>
  </si>
  <si>
    <t>5.1.2.4.1.</t>
  </si>
  <si>
    <t>методом высокоэффективной жидкости хроматографии</t>
  </si>
  <si>
    <t>5.1.2.4.2.</t>
  </si>
  <si>
    <t>иммунотурбидиметрическим методом</t>
  </si>
  <si>
    <t>5.1.2.5.</t>
  </si>
  <si>
    <t>определение кардиомаркеров:</t>
  </si>
  <si>
    <t>5.1.2.5.1.</t>
  </si>
  <si>
    <t>методом "сухой химии":</t>
  </si>
  <si>
    <t>5.1.2.5.1.1.</t>
  </si>
  <si>
    <t>качественное определение тропонина</t>
  </si>
  <si>
    <t>5.1.2.5.1.2.</t>
  </si>
  <si>
    <t>количественное определение (в том числе одновременное) тропонина, миоглобина, МВ-фракции креатинфосфокиназы</t>
  </si>
  <si>
    <t>5.1.2.5.2.</t>
  </si>
  <si>
    <t>проведение исследований иммунохимическими методами на анализаторах</t>
  </si>
  <si>
    <t>6.</t>
  </si>
  <si>
    <t>Исследования состояния гемостаза:</t>
  </si>
  <si>
    <t>отдельные манипуляции, калибровка и контроль качества исследований:</t>
  </si>
  <si>
    <t>6.1.1.</t>
  </si>
  <si>
    <t>обработка венозной крови для получения плазмы:</t>
  </si>
  <si>
    <t>6.1.1.1.</t>
  </si>
  <si>
    <t>богатой тромбоцитами</t>
  </si>
  <si>
    <t>6.1.1.2.</t>
  </si>
  <si>
    <t>бестромбоцитарной</t>
  </si>
  <si>
    <t>6.2.</t>
  </si>
  <si>
    <t>общие тесты:</t>
  </si>
  <si>
    <t>6.2.1.1.</t>
  </si>
  <si>
    <t>неавтоматизированная регистрация результатов исследований</t>
  </si>
  <si>
    <t>-</t>
  </si>
  <si>
    <t>6.2.1.</t>
  </si>
  <si>
    <t>тромбоэластография (компьютерная тромбоэластометрия):</t>
  </si>
  <si>
    <t>6.2.1.2.</t>
  </si>
  <si>
    <t>автоматизированная регистрация результатов исследований</t>
  </si>
  <si>
    <t>6.2.2.</t>
  </si>
  <si>
    <t>тест генерации тромбина (тромбиновый потенциал, эндогенный тромбиновый потенциал):</t>
  </si>
  <si>
    <t>6.2.2.1.</t>
  </si>
  <si>
    <t>методом флуоресцентного анализа в плашке:</t>
  </si>
  <si>
    <t>6.2.2.1.1.</t>
  </si>
  <si>
    <t>6.2.2.2.</t>
  </si>
  <si>
    <t>6.2.2.1.2.</t>
  </si>
  <si>
    <t>с помощью многоканального автоматического анализатора гемостаза:</t>
  </si>
  <si>
    <t>6.2.2.2.1.</t>
  </si>
  <si>
    <t>6.2.2.2.2.</t>
  </si>
  <si>
    <t>локальные (специфические) тесты:</t>
  </si>
  <si>
    <t>6.3.1.</t>
  </si>
  <si>
    <t>исследования первичного (сосудисто-тромбоцитарного) гемостаза:</t>
  </si>
  <si>
    <t>6.3.1.1.</t>
  </si>
  <si>
    <t>исследование агрегации тромбоцитов:</t>
  </si>
  <si>
    <t>6.3.1.1.1.</t>
  </si>
  <si>
    <t>с помощью оптических агрегометров в плазме, богатой тромбоцитами, с использованием индукторов: или АДФ в разных концентрациях, или адреналин, или коллаген, или ристоцетин, или арахидоновая кислота</t>
  </si>
  <si>
    <t>6.3.1.1.2.</t>
  </si>
  <si>
    <t>с помощью импедансных агрегометров в цельной крови с использованием индукторов: или АДФ или АДФ+PGE1, или пептид, активирующий рецептор тромбина, или арахидоновая кислота, или коллаген, или ристоцетин, или спонтанная агрегация тромбоцитов:</t>
  </si>
  <si>
    <t xml:space="preserve">6.3.1.1.2.2. </t>
  </si>
  <si>
    <t>подтверждающий тест (с избытком или простогландина (PGE1), или аспирина, или синтетического ингибитора рецептора GpIIb/IIIa тромбоцита)</t>
  </si>
  <si>
    <t xml:space="preserve">6.3.1.1.3. </t>
  </si>
  <si>
    <t>с помощью люминесцентных агрегоментов в плазме и цельной крови с использованием индукторов: или АДФ, или адреналин, или коллаген, или аспирин, или ристоцетин, или арахидоновая кислота</t>
  </si>
  <si>
    <t>6.3.2.</t>
  </si>
  <si>
    <t>исследования вторичного (плазменного) гемостаза:</t>
  </si>
  <si>
    <t>6.3.2.1.</t>
  </si>
  <si>
    <t>проведение исследований с помощью многоканальный оптико-механических автоматических анализаторов гемостаза:</t>
  </si>
  <si>
    <t>6.3.2.1.1.</t>
  </si>
  <si>
    <t>6.3.2.1.2.</t>
  </si>
  <si>
    <t>6.3.2.2.</t>
  </si>
  <si>
    <t>проведение исследований с помощью полуавтоматических оптико-механических анализаторов гемостаза:</t>
  </si>
  <si>
    <t>6.3.2.2.1.</t>
  </si>
  <si>
    <t>скрининговые тесты:</t>
  </si>
  <si>
    <t>6.3.2.2.1.1.</t>
  </si>
  <si>
    <t>определение активного частичного тромбопластинового времени (далее-АЧТВ)</t>
  </si>
  <si>
    <t>6.3.2.2.1.3.</t>
  </si>
  <si>
    <t>определение протромбинового (тромбопластинового) времени с тромбопластин-кальциевой смесью с автоматическим выражением в виде МНО</t>
  </si>
  <si>
    <t>6.3.2.2.1.5.</t>
  </si>
  <si>
    <t>определение содержания фибриногена в плазме крови по Клауссу</t>
  </si>
  <si>
    <t>7.</t>
  </si>
  <si>
    <t>Иммунологические исследования:</t>
  </si>
  <si>
    <t>метод ИФА (гормоны; онкомаркеры, маркеры аллергий, антитела к вирусным и бактериальным антигенам, маркеры иммунного статуса, маркеры аутоиммунной патологии, цитокины, факторы роста и другие маркеры в биологических жидкостях):</t>
  </si>
  <si>
    <t>7.1.1.</t>
  </si>
  <si>
    <t>пробоподготовка</t>
  </si>
  <si>
    <t>полуавтоматизированный анализ</t>
  </si>
  <si>
    <t>7.1.3.</t>
  </si>
  <si>
    <t>автоматизированный анализ</t>
  </si>
  <si>
    <t>7.4.</t>
  </si>
  <si>
    <t>метод иммунохроматографии:</t>
  </si>
  <si>
    <t>7.4.2.</t>
  </si>
  <si>
    <t>количественное определение кардиомаркеров, онкомаркеров, белков острой фазы (далее-БОФ), прокальцитонина, D-димеров и других маркеров с помощью иммунохроматографических считывающих устройств</t>
  </si>
  <si>
    <t>7.5.</t>
  </si>
  <si>
    <t>иммуногематология:</t>
  </si>
  <si>
    <t>7.5.1.</t>
  </si>
  <si>
    <t>определение групп крови по системе АВ0 с использованием изогемагглютинирующих сывороток:</t>
  </si>
  <si>
    <t>7.5.1.2.</t>
  </si>
  <si>
    <t>7.5.2.</t>
  </si>
  <si>
    <t>определение групп крови по системе АВ0 перекрестным способом с использованием изогемагглютинирующих сывороток и стандартных эритроцитов:</t>
  </si>
  <si>
    <t>7.5.2.2.</t>
  </si>
  <si>
    <t>7.5.3.</t>
  </si>
  <si>
    <t>определение групп крови по системе АВ0 и резус-фактора с использованием моноклональных реагентов:</t>
  </si>
  <si>
    <t>7.5.3.2.</t>
  </si>
  <si>
    <t>7.5.4.</t>
  </si>
  <si>
    <t>определение резус-фактора экспресс-методом в пробирках без подогрева:</t>
  </si>
  <si>
    <t>7.5.4.2.</t>
  </si>
  <si>
    <t>отдельные виды исследований и работ:</t>
  </si>
  <si>
    <t>8.3.</t>
  </si>
  <si>
    <t>8.3.1.</t>
  </si>
  <si>
    <t>реакция агглютинации (РА) на стекле</t>
  </si>
  <si>
    <t>8.3.1.1.</t>
  </si>
  <si>
    <t>до 10 исследований одновременно</t>
  </si>
  <si>
    <t>8.</t>
  </si>
  <si>
    <t>Микробиологические исследования:</t>
  </si>
  <si>
    <t>врач-лаборант (врач-бактериолог</t>
  </si>
  <si>
    <t>8.3.1.2.</t>
  </si>
  <si>
    <t>на каждые последующие</t>
  </si>
  <si>
    <t>8.3.6.</t>
  </si>
  <si>
    <t>реакция микропреципитации (МРП) с одним диагностикумом</t>
  </si>
  <si>
    <t>8.3.7.</t>
  </si>
  <si>
    <t>реакция иммунофлюоресценции (РНИФ)</t>
  </si>
  <si>
    <t xml:space="preserve">повышение к основному окладу </t>
  </si>
  <si>
    <t>доплата за категорию 20%</t>
  </si>
  <si>
    <t xml:space="preserve">расчет заработной платы фельдшера-лаборанта </t>
  </si>
  <si>
    <t xml:space="preserve">расчет заработной платы мед. сестра (процед.)   </t>
  </si>
  <si>
    <t xml:space="preserve">должность специалиста, оказывающего платную  медицинскую услугу </t>
  </si>
  <si>
    <t>заработная плата в месяц, в том числе (руб)</t>
  </si>
  <si>
    <t>заработная плата за одну минуту</t>
  </si>
  <si>
    <t>заработная плата по основному</t>
  </si>
  <si>
    <t>_____________2019 года</t>
  </si>
  <si>
    <r>
      <rPr>
        <b/>
        <sz val="8"/>
        <color theme="1"/>
        <rFont val="Times New Roman"/>
        <family val="1"/>
        <charset val="204"/>
      </rPr>
      <t xml:space="preserve">1. Отдельные операции </t>
    </r>
    <r>
      <rPr>
        <sz val="8"/>
        <color theme="1"/>
        <rFont val="Times New Roman"/>
        <family val="1"/>
        <charset val="204"/>
      </rPr>
      <t>1.2. прием  ирегистрация проб</t>
    </r>
  </si>
  <si>
    <t>1.4. взятие крови: 1.4.1. из пальца для гематологических (исследование одного показателя), биохимических исследований, определения международного нормализованного отношения (далее-МНО)</t>
  </si>
  <si>
    <t>1.4. взятие крови: 1.4.2. из пальца для всего спектра гематологических исследований в понятии "общий анализ крови"</t>
  </si>
  <si>
    <t>1.4. взятие крови: 1.4.3. из вены</t>
  </si>
  <si>
    <t>1.5. обработка крови для получения: 1.5.1. сыворотки</t>
  </si>
  <si>
    <t>1.5. обработка крови для получения: 1.5.2. плазмы</t>
  </si>
  <si>
    <r>
      <rPr>
        <b/>
        <sz val="8"/>
        <color theme="1"/>
        <rFont val="Times New Roman"/>
        <family val="1"/>
        <charset val="204"/>
      </rPr>
      <t>2. Общеклинические лабораторные исследования:</t>
    </r>
    <r>
      <rPr>
        <sz val="8"/>
        <color theme="1"/>
        <rFont val="Times New Roman"/>
        <family val="1"/>
        <charset val="204"/>
      </rPr>
      <t xml:space="preserve"> 2.1. исследование мочи мануальными методами: 2.1.1. определение количества, цвета, прозрачности, наличие осадка, относительной плотности, рН</t>
    </r>
  </si>
  <si>
    <t>2.1.2. обнаружение глюкозы экспресс-тестом</t>
  </si>
  <si>
    <t>2.1.3. обнаружение белка: 2.1.3.1. экспресс-тестом</t>
  </si>
  <si>
    <t>2.1.3. обнаружение белка: 2.1.3.2. с сульфосалициловой кислотой</t>
  </si>
  <si>
    <t>2.1.4. определение белка: 2.1.4.1. с сульфосалициловой кислотой</t>
  </si>
  <si>
    <t>2.1.6. обнаружение кетоновых тел экспресс-тестом</t>
  </si>
  <si>
    <t>2.1.7. обнаружение билирубина экспресс-тестом</t>
  </si>
  <si>
    <t>2.1.9. микроскопическое исследование осадка: 2.1.9.1. в норме</t>
  </si>
  <si>
    <t>2.1.9. микроскопическое исследование осадка: 2.1.9.2. при патологии (белок в моче)</t>
  </si>
  <si>
    <t>3.2. Страховой взнос  по обязательному  страхованию  от несчастных случаев на производстве  и профессиональных заболеваний 0,08%</t>
  </si>
  <si>
    <t>4 Накладные расходы  (69,59%)</t>
  </si>
  <si>
    <t>15. Тариф с учетом налога на добавленную стоимость</t>
  </si>
  <si>
    <t>2.9. исследование кала: 2.9.1. определение цвета, формы, запаха, примесей, слизи,рН</t>
  </si>
  <si>
    <t>2.9. исследование кала: 2.9.2. обнаружение белка экспресс-тестом</t>
  </si>
  <si>
    <t>2.9. исследование кала: 2.9.3. обнаружение желчных пигментов экспресс-тестом</t>
  </si>
  <si>
    <t>2.9. исследование кала: 2.9.4. реакция на скрытую кровь: 2.9.4.1. бензидиновая проба</t>
  </si>
  <si>
    <t>2.9. исследование кала: 2.9.4. реакция на скрытую кровь: 2.9.4.2. аэкспресс-тест (иммунохроматография)</t>
  </si>
  <si>
    <t>2.9. исследование кала: 2.9.5. микроскопическое исследование: 2.9.5.1. в 3 препаратах</t>
  </si>
  <si>
    <t>2.13. общеклинические паразитологические исследования: 2.13.2. обнаружение яиц гельминтов: 2.13.2.1. методом Като (1 препарат)</t>
  </si>
  <si>
    <t>2.13. общеклинические паразитологические исследования: 2.13.7. исследование соскоба на энтеробиоз (в 3 препаратах)</t>
  </si>
  <si>
    <t>2.10. исследование отделяемого мочеполовых органов (из уренты, цервикального канала, влагалища, секрета предстательной железы): 2.10.1. микроскопическое исследование: 2.10.1.1. препаратов нативного материала (1 материал)</t>
  </si>
  <si>
    <t>2.10. исследование отделяемого мочеполовых органов (из уренты, цервикального канала, влагалища, секрета предстательной железы): 2.10.1. микроскопическое исследование: 2.10.1.2. препаратов, окрашенных метиловым синим</t>
  </si>
  <si>
    <t>2.10. исследование отделяемого мочеполовых органов (из уренты, цервикального канала, влагалища, секрета предстательной железы): 2.10.1. микроскопическое исследование: 2.10.1.3. препаратов, окрашенных по Граму</t>
  </si>
  <si>
    <r>
      <rPr>
        <b/>
        <sz val="8"/>
        <color theme="1"/>
        <rFont val="Times New Roman"/>
        <family val="1"/>
        <charset val="204"/>
      </rPr>
      <t>3. Гематологические исследования:</t>
    </r>
    <r>
      <rPr>
        <sz val="8"/>
        <color theme="1"/>
        <rFont val="Times New Roman"/>
        <family val="1"/>
        <charset val="204"/>
      </rPr>
      <t xml:space="preserve"> 3.1. исследования крови: 3.1.1. приготовление препарата периферической крови для цитоморфологического исследования (изготовление мазков крови, фиксация, окраска): 3.1.1.1. ручным методом</t>
    </r>
  </si>
  <si>
    <t xml:space="preserve"> 3.1. исследования крови: 3.1.1. приготовление препарата периферической крови для цитоморфологического исследования (изготовление мазков крови, фиксация, окраска): 3.1.1.3. автоматизированным методом</t>
  </si>
  <si>
    <t xml:space="preserve"> 3.1. исследования крови: 3.1.2. микроскопический (морфологичский) анализ клеток в препарате периферической крови с описанием форменных элементов (визуальная микроскопическое исследование): 3.1.2.1. без патологии</t>
  </si>
  <si>
    <t xml:space="preserve"> 3.1. исследования крови: 3.1.2. микроскопический (морфологичский) анализ клеток в препарате периферической крови с описанием форменных элементов (визуальная микроскопическое исследование): 3.1.2.2. с патологическими изменениями</t>
  </si>
  <si>
    <t xml:space="preserve"> 3.1. исследования крови: 3.1.3. определение гемоглобина гемоглобинцианидным методом</t>
  </si>
  <si>
    <t xml:space="preserve"> 3.1. исследования крови: 3.1.4. подсчет эритроцитов в счетной камере</t>
  </si>
  <si>
    <t xml:space="preserve"> 3.1. исследования крови: 3.1.5. определение гематокрита</t>
  </si>
  <si>
    <t xml:space="preserve"> 3.1. исследования крови: 3.1.7. подсчет ретикулоцитов: 3.1.7.1. суправитальной окраской</t>
  </si>
  <si>
    <t xml:space="preserve"> 3.1. исследования крови: 3.1.8. подсчет тромбоцитов: 3.1.8.1. в окрашенных мазках по Фонио</t>
  </si>
  <si>
    <t xml:space="preserve"> 3.1. исследования крови: 3.1.9. подсчет лейкоцитов в счетной камере</t>
  </si>
  <si>
    <t xml:space="preserve"> 3.1. исследования крови: 3.1.10. подсчет LE-клеток</t>
  </si>
  <si>
    <t xml:space="preserve"> 3.1. исследования крови: 3.1.11. исследование пробы крови с использованием гематологических анализаторов: 3.1.11.1. полуавтоматических (с ручной подготовкой и ручной подачей образцов)</t>
  </si>
  <si>
    <t xml:space="preserve"> 3.1. исследования крови: 3.1.11. исследование пробы крови с использованием гематологических анализаторов: 3.1.11.3. автоматических с дифференцировкой лейкоцитарной формулы: 3.1.11.3.1. с ручной подачей образцов</t>
  </si>
  <si>
    <t xml:space="preserve"> 3.1. исследования крови: 3.1.12. определение скорости оседания эритроцитов: 3.1.12.1. неавтоматизированным методом</t>
  </si>
  <si>
    <r>
      <t>5. Биохимические исследования:</t>
    </r>
    <r>
      <rPr>
        <sz val="8"/>
        <color theme="1"/>
        <rFont val="Times New Roman"/>
        <family val="1"/>
        <charset val="204"/>
      </rPr>
      <t xml:space="preserve"> 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5.1.1.1.1. определение общего белка 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</si>
  <si>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5.1.1.1.2. определение альбумина 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</si>
  <si>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5.1.1.1.3. определение мочевины: 5.1.1.1.3.1. конечно-точечным ферментативным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</si>
  <si>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5.1.1.1.3. определение мочевины: 5.1.1.1.3.2. кинетическим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</si>
  <si>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5.1.1.1.4. определение креатинина по реакции Яффе: 5.1.1.1.4.1. конечно-точечным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</si>
  <si>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5.1.1.1.4. определение креатинина по реакции Яффе: 5.1.1.1.4.2. кинетическим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</si>
  <si>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5.1.1.1.5. определение мочевой кислоты ферментным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</si>
  <si>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5.1.1.1.7. определение  глюкозы ферментативным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</si>
  <si>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5.1.1.1.8. определение общего холестерина ферментативным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</si>
  <si>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5.1.1.1.9. определение холестерина липопротеинов высокой плотности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</si>
  <si>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5.1.1.1.10. определение холестерина липопротеинов низкой плотности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</si>
  <si>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5.1.1.1.11. определение триацилглицеринов ферментным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</si>
  <si>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5.1.1.1.12. расчет коэффициента атерогенности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</si>
  <si>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5.1.1.1.14. определение электролитов фотометрическим методом: 5.1.1.1.14.3. определение хлора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</si>
  <si>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5.1.1.1.15. определение железа феррозиновым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</si>
  <si>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5.1.1.1.16. определение общей железосвязывающей способности сыворотки феррозиновым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</si>
  <si>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5.1.1.1.17. определение неорганического фосфора: 5.1.1.1.17.2. с использованием диагностических наборов с одношаговой реакцией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</si>
  <si>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5.1.1.1.17. определение неорганического фосфора: 5.1.1.1.17.1.  с фосфорно-молибденовой кислотой (многошаговая реакция)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</si>
  <si>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5.1.1.1.18. определение общего кальция: 5.1.1.1.18.1. с ортокрезолфталеиновым комплексом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</si>
  <si>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5.1.1.1.18. определение общего кальция: 5.1.1.1.18.2. с глиоксаль-бис-гидроксианалином (реактив ГБОА)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</si>
  <si>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5.1.1.1.18. определение общего кальция: 5.1.1.1.18.3. с Арсеназо III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</si>
  <si>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5.1.1.1.19. определение концентрации магния фотометрическим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</si>
  <si>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5.1.1.1.20. определение концентрации меди колориметрическим методом после депротеинизации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</si>
  <si>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5.1.1.1.21.1. определение активности альфа-амилазы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</si>
  <si>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5.1.1.1.21.2. определение активности аспартатаминотрансферазы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</si>
  <si>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5.1.1.1.21.3. определение активности аланинаминотрансферазы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</si>
  <si>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5.1.1.1.21.4. определение активности лактатдегидрогеназы 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</si>
  <si>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5.1.1.1.21.5. определение активности гидроксибутиратдегидрогеназы (ГБДГ) 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</si>
  <si>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5.1.1.1.21.6. определение активности щелочной фосфатазы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</si>
  <si>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5.1.1.1.21.7. определение активности креатинфосфокиназы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</si>
  <si>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5.1.1.1.21.8. определение активности креатинфосфокиназы МВ-фракции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</si>
  <si>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5.1.1.1.21.9. определение активности гамма-глутамилтранспептидазы 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</si>
  <si>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5.1.1.1.22. определение активности липазы: 5.1.1.1.22.1. турбидиметрическим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</si>
  <si>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5.1.1.1.22. определение активности липазы: 5.1.1.1.22.2. ферментативным кинетическим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</si>
  <si>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5.1.1.1.23. определение активности кислой фосфатазы в сыворотке крови: 5.1.1.1.23.1. по гидролизу р-нитрофенилфосфата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</si>
  <si>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5.1.1.1.23. определение активности кислой фосфатазы в сыворотке крови: 5.1.1.1.23.2. кинетическим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</si>
  <si>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5.1.1.1.24. определение активности холинэстеразы в сыворотке крови: 5.1.1.1.24.1. по гидролизу ацетилхолинхлорида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</si>
  <si>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5.1.1.1.24. определение активности холинэстеразы в сыворотке крови: 5.1.1.1.24.2. кинетическим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</si>
  <si>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5.1.1.1.25. определение активности аденозиндезаминазы ферментативным методом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</si>
  <si>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5.1.1.4. определение концентрации электролитов с использованием автоматических ионоселективных анализаторов (1 проба)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</si>
  <si>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5.1.2.2. определение показателей кислотно-основного сотояния крови посредством автоматических анализаторов ( 1 проба)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</si>
  <si>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5.1.2.4. определение гликированного гемоглобина: 5.1.2.4.1. методом высокоэффективной жидкости хроматографии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</si>
  <si>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5.1.2.5. определение кардиомаркеров: 5.1.2.5.1. методом "сухой химии": 5.1.2.5.1.1.качественное определение тропонина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</si>
  <si>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5.1.2.5. определение кардиомаркеров: 5.1.2.5.1. методом "сухой химии": 5.1.2.5.1.2. количественное определение (в том числе одновременное) тропонина, миоглобина, МВ-фракции креатинфосфокиназы</t>
    </r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</si>
  <si>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5.1.2.5. определение кардиомаркеров: 5.1.2.5.2. проведение исследований иммунохимическими методами на анализаторах</t>
    </r>
  </si>
  <si>
    <r>
      <t xml:space="preserve">6. Исследования состояния гемостаза: </t>
    </r>
    <r>
      <rPr>
        <sz val="8"/>
        <color theme="1"/>
        <rFont val="Times New Roman"/>
        <family val="1"/>
        <charset val="204"/>
      </rPr>
      <t>6.1. отдельные манипуляции, калибровка и контроль качества исследований: 6.1.1. обработка венозной крови для получения плазмы: 6.1.1.1. богатой тромбоцитами</t>
    </r>
  </si>
  <si>
    <t>6.1. отдельные манипуляции, калибровка и контроль качества исследований: 6.1.1. обработка венозной крови для получения плазмы: 6.1.1.2. бестромбоцитарной</t>
  </si>
  <si>
    <t>6.2. общие тесты: 6.2.1. тромбоэластография (компьютерная тромбоэластометрия): 6.2.1.1. неавтоматизированная регистрация результатов исследований</t>
  </si>
  <si>
    <t>6.2. общие тесты: 6.2.1. тромбоэластография (компьютерная тромбоэластометрия): 6.2.1.2. автоматизированная регистрация результатов исследований</t>
  </si>
  <si>
    <t>6.2. общие тесты: 6.2.2. тест генерации тромбина (тромбиновый потенциал, эндогенный тромбиновый потенциал): 6.2.2.1. методом флуоресцентного анализа в плашке: 6.2.2.1.1.неавтоматизированная регистрация результатов исследований</t>
  </si>
  <si>
    <t>6.2. общие тесты: 6.2.2. тест генерации тромбина (тромбиновый потенциал, эндогенный тромбиновый потенциал): 6.2.2.1. методом флуоресцентного анализа в плашке: 6.2.2.1.2. автоматизированная регистрация результатов исследований</t>
  </si>
  <si>
    <t>6.2. общие тесты: 6.2.2. тест генерации тромбина (тромбиновый потенциал, эндогенный тромбиновый потенциал): 6.2.2.2. с помощью многоканального автоматического анализатора гемостаза: 6.2.2.2.1. неавтоматизированная регистрация результатов исследований</t>
  </si>
  <si>
    <t>6.2. общие тесты: 6.2.2. тест генерации тромбина (тромбиновый потенциал, эндогенный тромбиновый потенциал): 6.2.2.2. с помощью многоканального автоматического анализатора гемостаза: 6.2.2.2.2. автоматизированная регистрация результатов исследований</t>
  </si>
  <si>
    <r>
      <rPr>
        <sz val="8"/>
        <color theme="1"/>
        <rFont val="Times New Roman"/>
        <family val="1"/>
        <charset val="204"/>
      </rPr>
      <t>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5.1.2.4. определение гликированного гемоглобина: 5.1.2.4.2. иммунотурбидиметрическим методом</t>
    </r>
  </si>
  <si>
    <t>6.3. локальные (специфические) тесты: 6.3.1. исследования первичного (сосудисто-тромбоцитарного) гемостаза: 6.3.1.1. исследование агрегации тромбоцитов: 6.3.1.1.1. с помощью оптических агрегометров в плазме, богатой тромбоцитами, с использованием индукторов: или АДФ в разных концентрациях, или адреналин, или коллаген, или ристоцетин, или арахидоновая кислота</t>
  </si>
  <si>
    <t>6.3. локальные (специфические) тесты: 6.3.1. исследования первичного (сосудисто-тромбоцитарного) гемостаза: 6.3.1.1. исследование агрегации тромбоцитов: 6.3.1.1.2. с помощью импедансных агрегометров в цельной крови с использованием индукторов: или АДФ или АДФ+PGE1, или пептид, активирующий рецептор тромбина, или арахидоновая кислота, или коллаген, или ристоцетин, или спонтанная агрегация тромбоцитов: 6.3.1.1.2.2. подтверждающий тест (с избытком или простогландина (PGE1), или аспирина, или синтетического ингибитора рецептора GpIIb/IIIa тромбоцита)</t>
  </si>
  <si>
    <t>6.3. локальные (специфические) тесты: 6.3.1. исследования первичного (сосудисто-тромбоцитарного) гемостаза: 6.3.1.1. исследование агрегации тромбоцитов: 6.3.1.1.3. с помощью люминесцентных агрегоментов в плазме и цельной крови с использованием индукторов: или АДФ, или адреналин, или коллаген, или аспирин, или ристоцетин, или арахидоновая кислота</t>
  </si>
  <si>
    <t>6.3. локальные (специфические) тесты: 6.3.2. исследования вторичного (плазменного) гемостаза: 6.3.2.1. проведение исследований с помощью многоканальный оптико-механических автоматических анализаторов гемостаза: 6.3.2.1.1. неавтоматизированная регистрация результатов исследований</t>
  </si>
  <si>
    <t>6.3. локальные (специфические) тесты: 6.3.2. исследования вторичного (плазменного) гемостаза: 6.3.2.1. проведение исследований с помощью многоканальный оптико-механических автоматических анализаторов гемостаза: 6.3.2.1.2. автоматизированная регистрация результатов исследований</t>
  </si>
  <si>
    <t>6.3. локальные (специфические) тесты: 6.3.2. исследования вторичного (плазменного) гемостаза: 6.3.2.2. проведение исследований с помощью полуавтоматических оптико-механических анализаторов гемостаза: 6.3.2.2.1. скрининговые тесты: 6.3.2.2.1.1. определение активного частичного тромбопластинового времени (далее-АЧТВ)</t>
  </si>
  <si>
    <t>6.3. локальные (специфические) тесты: 6.3.2. исследования вторичного (плазменного) гемостаза: 6.3.2.2. проведение исследований с помощью полуавтоматических оптико-механических анализаторов гемостаза: 6.3.2.2.1. скрининговые тесты: 6.3.2.2.1.3. определение протромбинового (тромбопластинового) времени с тромбопластин-кальциевой смесью с автоматическим выражением в виде МНО</t>
  </si>
  <si>
    <t>6.3. локальные (специфические) тесты: 6.3.2. исследования вторичного (плазменного) гемостаза: 6.3.2.2. проведение исследований с помощью полуавтоматических оптико-механических анализаторов гемостаза: 6.3.2.2.1. скрининговые тесты: 6.3.2.2.1.5. определение содержания фибриногена в плазме крови по Клауссу</t>
  </si>
  <si>
    <t>7.1. метод ИФА (гормоны; онкомаркеры, маркеры аллергий, антитела к вирусным и бактериальным антигенам, маркеры иммунного статуса, маркеры аутоиммунной патологии, цитокины, факторы роста и другие маркеры в биологических жидкостях): 7.1.2. полуавтоматизированный анализ</t>
  </si>
  <si>
    <t>7.1. метод ИФА (гормоны; онкомаркеры, маркеры аллергий, антитела к вирусным и бактериальным антигенам, маркеры иммунного статуса, маркеры аутоиммунной патологии, цитокины, факторы роста и другие маркеры в биологических жидкостях): 7.1.3. автоматизированный анализ</t>
  </si>
  <si>
    <t>7.4.  метод иммунохроматографии: 7.4.2. количественное определение кардиомаркеров, онкомаркеров, белков острой фазы (далее-БОФ), прокальцитонина, D-димеров и других маркеров с помощью иммунохроматографических считывающих устройств</t>
  </si>
  <si>
    <t>7.5. иммуногематология: 7.5.1. определение групп крови по системе АВ0 с использованием изогемагглютинирующих сывороток: 7.5.1.2. в венозной крови</t>
  </si>
  <si>
    <t>7.5. иммуногематология: 7.5.2. определение групп крови по системе АВ0 перекрестным способом с использованием изогемагглютинирующих сывороток и стандартных эритроцитов: 7.5.2.2. в венозной крови</t>
  </si>
  <si>
    <t>7.5. иммуногематология: 7.5.3. определение групп крови по системе АВ0 и резус-фактора с использованием моноклональных реагентов: 7.5.3.2. в венозной крови</t>
  </si>
  <si>
    <t>7.5. иммуногематология: 7.5.4. определение резус-фактора экспресс-методом в пробирках без подогрева: 7.5.4.2. в венозной крови</t>
  </si>
  <si>
    <r>
      <rPr>
        <b/>
        <sz val="8"/>
        <color theme="1"/>
        <rFont val="Times New Roman"/>
        <family val="1"/>
        <charset val="204"/>
      </rPr>
      <t>8. Микробиологические исследования:</t>
    </r>
    <r>
      <rPr>
        <sz val="8"/>
        <color theme="1"/>
        <rFont val="Times New Roman"/>
        <family val="1"/>
        <charset val="204"/>
      </rPr>
      <t xml:space="preserve"> 8.3. отдельные виды исследований и работ: 8.3.1. реакция агглютинации (РА) на стекле 8.3.1.1. до 10 исследований одновременно</t>
    </r>
  </si>
  <si>
    <t xml:space="preserve"> 8.3. отдельные виды исследований и работ: 8.3.1. реакция агглютинации (РА) на стекле 8.3.1.2. на каждые последующие</t>
  </si>
  <si>
    <t xml:space="preserve"> 8.3. отдельные виды исследований и работ: 8.3.6. реакция микропреципитации (МРП) с одним диагностикумом</t>
  </si>
  <si>
    <t xml:space="preserve"> 8.3. отдельные виды исследований и работ: 8.3.7. реакция иммунофлюоресценции (РНИФ)</t>
  </si>
  <si>
    <t>Отдельные операции:</t>
  </si>
  <si>
    <t>2019 г.</t>
  </si>
  <si>
    <t xml:space="preserve">    А.В. Лобов</t>
  </si>
  <si>
    <t xml:space="preserve">Лабораторно-диагностические  исследования </t>
  </si>
  <si>
    <t>приказ №            от</t>
  </si>
  <si>
    <t xml:space="preserve">№ </t>
  </si>
  <si>
    <t>Общий анализ мочи</t>
  </si>
  <si>
    <t>Коагулограмма</t>
  </si>
  <si>
    <t xml:space="preserve">                                                      ИТОГО ( патология)</t>
  </si>
  <si>
    <t xml:space="preserve">                                                      ИТОГО (норма)</t>
  </si>
  <si>
    <t>6.3.2.2.1.6.</t>
  </si>
  <si>
    <t>определение тромбинового времени (далее-ТВ) со стандартным количеством тромбина</t>
  </si>
  <si>
    <t xml:space="preserve">                                                                               ИТОГО </t>
  </si>
  <si>
    <t>Биохимический анализ крови</t>
  </si>
  <si>
    <t>Определение группы крови и резус фактора</t>
  </si>
  <si>
    <t>5.1.2.1.</t>
  </si>
  <si>
    <t>определение глюкозы в цельной крови:</t>
  </si>
  <si>
    <t>экспресс-методом</t>
  </si>
  <si>
    <t>5.1.2.1.2.</t>
  </si>
  <si>
    <t>ИФА (RW сифилис из вены)</t>
  </si>
  <si>
    <t>диагностика сифилиса:</t>
  </si>
  <si>
    <t>7.26.</t>
  </si>
  <si>
    <t>определение иммуноглобулинов к бледной трепонеме методом ИФА:</t>
  </si>
  <si>
    <t>7.26.1.</t>
  </si>
  <si>
    <t>7.26.1.2.</t>
  </si>
  <si>
    <t>микрореакция преципитации (далее - МРП) с кардиолипиновым антигеном:</t>
  </si>
  <si>
    <t>7.26.2.</t>
  </si>
  <si>
    <t>МРП с кардиолипиновым антигеном с инактивированной нативной сывороткой крови - качественный метод (единичное исследование)</t>
  </si>
  <si>
    <t>7.26.2.1.</t>
  </si>
  <si>
    <r>
      <t xml:space="preserve">7. Иммунологические исследования: </t>
    </r>
    <r>
      <rPr>
        <sz val="8"/>
        <color theme="1"/>
        <rFont val="Times New Roman"/>
        <family val="1"/>
        <charset val="204"/>
      </rPr>
      <t>7.26. диагностика сифилиса: 7.26.1. определение иммуноглобулинов к бледной трепонеме методом ИФА: 7.26.1.2. автоматизированный анализ</t>
    </r>
  </si>
  <si>
    <t>7.26. диагностика сифилиса: 7.26.2. микрореакция преципитации (далее - МРП) с кардиолипиновым антигеном: 7.26.2.1. МРП с кардиолипиновым антигеном с инактивированной нативной сывороткой крови - качественный метод (единичное исследование)</t>
  </si>
  <si>
    <t>Общий анализ крови развернутый для не гематологических больных</t>
  </si>
  <si>
    <t>Общий анализ крови развернутый для гематологических больных</t>
  </si>
  <si>
    <t>Определение глюкозы в цельной крови        экспресс-методом</t>
  </si>
  <si>
    <r>
      <t>5. Биохимические исследования:</t>
    </r>
    <r>
      <rPr>
        <sz val="8"/>
        <color theme="1"/>
        <rFont val="Times New Roman"/>
        <family val="1"/>
        <charset val="204"/>
      </rPr>
      <t xml:space="preserve"> 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5.1.2. исследование цельной крови: 5.1.2.1. определение глюкозы в цельной крови: 5.1.2.1.2. экспресс-методом</t>
    </r>
  </si>
  <si>
    <t>Микрореакция преципитации (МРП) с кардиолипиновым антигеном:</t>
  </si>
  <si>
    <t>Обнаружение трихомонад и гонококков в препаратах отделяемого мочеполовых органов</t>
  </si>
  <si>
    <t>взятие биологического материала с помощью транспортных сред и тампонов</t>
  </si>
  <si>
    <r>
      <rPr>
        <b/>
        <sz val="8"/>
        <color theme="1"/>
        <rFont val="Times New Roman"/>
        <family val="1"/>
        <charset val="204"/>
      </rPr>
      <t xml:space="preserve">1. Отдельные операции </t>
    </r>
    <r>
      <rPr>
        <sz val="8"/>
        <color theme="1"/>
        <rFont val="Times New Roman"/>
        <family val="1"/>
        <charset val="204"/>
      </rPr>
      <t>1.6. взятие биологического материала с помощью транспортных сред и тампонов</t>
    </r>
  </si>
  <si>
    <t>процедура</t>
  </si>
  <si>
    <t>5.1.1.1.13.</t>
  </si>
  <si>
    <t>определение билирубина и его фракций методом Йендрашека-Клеггорн-Грофа</t>
  </si>
  <si>
    <r>
      <t>5. Биохимические исследования:</t>
    </r>
    <r>
      <rPr>
        <sz val="8"/>
        <color theme="1"/>
        <rFont val="Times New Roman"/>
        <family val="1"/>
        <charset val="204"/>
      </rPr>
      <t xml:space="preserve"> 5.1.</t>
    </r>
    <r>
      <rPr>
        <b/>
        <sz val="8"/>
        <color theme="1"/>
        <rFont val="Times New Roman"/>
        <family val="1"/>
        <charset val="204"/>
      </rPr>
      <t xml:space="preserve"> </t>
    </r>
    <r>
      <rPr>
        <sz val="8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5.1.1.1.13. определение билирубина и его фракций методом Йендрашека-Клеггорн-Грофа</t>
    </r>
  </si>
  <si>
    <t>Расчет стоимости материалов для лабораторно-диагностических исследований</t>
  </si>
  <si>
    <t>Наименование медицинской услуги</t>
  </si>
  <si>
    <t>Наименование основных и вспомогательных материалов</t>
  </si>
  <si>
    <t>Ед. измерения</t>
  </si>
  <si>
    <t>Норма расхода основных и вспомогательных материалов</t>
  </si>
  <si>
    <t>Цена за единицу</t>
  </si>
  <si>
    <t>Стоимость</t>
  </si>
  <si>
    <t>вата</t>
  </si>
  <si>
    <t>г</t>
  </si>
  <si>
    <t>1/48 н-ра</t>
  </si>
  <si>
    <t>сред-во дизен-е Септоцид-Синерджи</t>
  </si>
  <si>
    <t>мл</t>
  </si>
  <si>
    <t>набор реактивов д/иммуноферм. опред. тиреотропного гормона в сыворотке крови чел. ИФА-ТТГ (1н-р предназначен  на 96 определений, на 1-но исслед. делается 2 определения)</t>
  </si>
  <si>
    <t>набор реактивов д/иммуноферм. опред. свободног тироксина в сыворотке крови чел. ИФА-свободный Т4 (1н-р предназначен  на 96 определений, на 1-но исслед. делается 2 определения)</t>
  </si>
  <si>
    <t>набор реактивов д/иммуноферм. опред. простатспецифического антигена в сыворотке крови чел. ИФА-ПСА (1н-р предназначен  на 96 определений, на 1-но исслед. делается 2 определения)</t>
  </si>
  <si>
    <t>н-р</t>
  </si>
  <si>
    <r>
      <rPr>
        <b/>
        <sz val="10"/>
        <color theme="1"/>
        <rFont val="Times New Roman"/>
        <family val="1"/>
        <charset val="204"/>
      </rPr>
      <t>7. Иммунологические исследования</t>
    </r>
    <r>
      <rPr>
        <sz val="10"/>
        <color theme="1"/>
        <rFont val="Times New Roman"/>
        <family val="1"/>
        <charset val="204"/>
      </rPr>
      <t>: 7.1. метод ИФА (гормоны; онкомаркеры, маркеры аллергий, антитела к вирусным и бактериальным антигенам, маркеры иммунного статуса, маркеры аутоиммунной патологии, цитокины, факторы роста и другие маркеры в биологических жидкостях): 7.1.2. полуавтоматизированный анализ</t>
    </r>
  </si>
  <si>
    <t>Аксёнова О.В.</t>
  </si>
  <si>
    <t>перчатки</t>
  </si>
  <si>
    <t>пара</t>
  </si>
  <si>
    <t>ИТОГО (материалы для ТТГ):</t>
  </si>
  <si>
    <t>ИТОГО (материалы для Т4):</t>
  </si>
  <si>
    <t>ИТОГО (материалы для ПСА):</t>
  </si>
  <si>
    <t>4.</t>
  </si>
  <si>
    <t xml:space="preserve">5. </t>
  </si>
  <si>
    <t>"       "                 2019 г.</t>
  </si>
  <si>
    <t>1.4. взятие крови:</t>
  </si>
  <si>
    <t>1.5. обработка крови для получения:</t>
  </si>
  <si>
    <t>1.5.1. сыворотки</t>
  </si>
  <si>
    <r>
      <rPr>
        <b/>
        <sz val="11"/>
        <color theme="1"/>
        <rFont val="Times New Roman"/>
        <family val="1"/>
        <charset val="204"/>
      </rPr>
      <t>7. Иммунологические исследования:</t>
    </r>
    <r>
      <rPr>
        <sz val="11"/>
        <color theme="1"/>
        <rFont val="Times New Roman"/>
        <family val="1"/>
        <charset val="204"/>
      </rPr>
      <t xml:space="preserve"> 7.1. метод ИФА (гормоны; онкомаркеры, маркеры аллергий, антитела к вирусным и бактериальным антигенам, маркеры иммунного статуса, маркеры аутоиммунной патологии, цитокины, факторы роста и другие маркеры в биологических жидкостях): 7.1.2. полуавтоматизированный анализ</t>
    </r>
  </si>
  <si>
    <r>
      <rPr>
        <b/>
        <sz val="11"/>
        <color theme="1"/>
        <rFont val="Times New Roman"/>
        <family val="1"/>
        <charset val="204"/>
      </rPr>
      <t xml:space="preserve">1. Отдельные операции: </t>
    </r>
    <r>
      <rPr>
        <sz val="11"/>
        <color theme="1"/>
        <rFont val="Times New Roman"/>
        <family val="1"/>
        <charset val="204"/>
      </rPr>
      <t>1.2. прием и регистрация проб</t>
    </r>
  </si>
  <si>
    <t>цен на медицинские услуги по лабораторной диагностике</t>
  </si>
  <si>
    <t>расходные материалы для ПСА</t>
  </si>
  <si>
    <t>ИТОГО по позиции ТТГ</t>
  </si>
  <si>
    <t>ИТОГО по позиции Т4</t>
  </si>
  <si>
    <t>ИТОГО по позиции ПСА</t>
  </si>
  <si>
    <r>
      <rPr>
        <b/>
        <sz val="8"/>
        <color theme="1"/>
        <rFont val="Times New Roman"/>
        <family val="1"/>
        <charset val="204"/>
      </rPr>
      <t xml:space="preserve">6. Исследования состояния гемостаза: </t>
    </r>
    <r>
      <rPr>
        <sz val="8"/>
        <color theme="1"/>
        <rFont val="Times New Roman"/>
        <family val="1"/>
        <charset val="204"/>
      </rPr>
      <t>6.3. локальные (специфические) тесты: 6.3.2. исследования вторичного (плазменного) гемостаза: 6.3.2.2. проведение исследований с помощью полуавтоматических оптико-механических анализаторов гемостаза: 6.3.2.2.1. скрининговые тесты: 6.3.2.2.1.6. определение тромбинового времени (далее-ТВ) со стандартным количеством тромбина</t>
    </r>
  </si>
  <si>
    <t>экономист                                                                                                  О. В. Аксёнова</t>
  </si>
  <si>
    <t>1.4.3. из вены</t>
  </si>
  <si>
    <t xml:space="preserve">экономист                                                                                      О.В. Аксёнова    </t>
  </si>
  <si>
    <t xml:space="preserve">врач лабораторной диагностики                                                 М.А. Шунькина </t>
  </si>
  <si>
    <t xml:space="preserve">врач лабораторной диагностики                                                              М. А. Шунькина </t>
  </si>
  <si>
    <t>Приложение №</t>
  </si>
  <si>
    <t xml:space="preserve">  к приказу №    от </t>
  </si>
  <si>
    <t>доплата за контракт</t>
  </si>
  <si>
    <t>доплата к основному окладу контракт</t>
  </si>
  <si>
    <r>
      <t xml:space="preserve">7. Иммунологические исследования: </t>
    </r>
    <r>
      <rPr>
        <sz val="11"/>
        <color theme="1"/>
        <rFont val="Times New Roman"/>
        <family val="1"/>
        <charset val="204"/>
      </rPr>
      <t>7.1. метод ИФА (гормоны; онкомаркеры, маркеры аллергий, антитела к вирусным и бактериальным антигенам, маркеры иммунного статуса, маркеры аутоиммунной патологии, цитокины, факторы роста и другие маркеры в биологических жидкостях): 7.1.1. пробоподготовка</t>
    </r>
  </si>
  <si>
    <t>расходные материалы для Т3</t>
  </si>
  <si>
    <t>расходные материалы для витамина Д</t>
  </si>
  <si>
    <t>ИТОГО</t>
  </si>
  <si>
    <t>УЗ "Хотимская ЦРБ"</t>
  </si>
  <si>
    <t>____________Е.М. Ишутина</t>
  </si>
  <si>
    <t>01 февраля 2022 года</t>
  </si>
  <si>
    <t>5. Биохимические исследования: 5.1. исследование крови: 5.1.1. исследование сыворотки (плазмы) крови: 5.1.1.1. проведение исследований с одноканальных биохимических фотометров: 5.1.1.1.13. определение билирубина и его фракций методом Йендрашека-Клеггорн-Грофа</t>
  </si>
  <si>
    <r>
      <t>5. Биохимические исследования:</t>
    </r>
    <r>
      <rPr>
        <sz val="11"/>
        <color theme="1"/>
        <rFont val="Times New Roman"/>
        <family val="1"/>
        <charset val="204"/>
      </rPr>
      <t xml:space="preserve"> 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5.1.1.1.1. определение общего белка  </t>
    </r>
  </si>
  <si>
    <r>
      <rPr>
        <sz val="11"/>
        <color theme="1"/>
        <rFont val="Times New Roman"/>
        <family val="1"/>
        <charset val="204"/>
      </rPr>
      <t>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5.1.1.1.8. определение общего холестерина ферментативным методом</t>
    </r>
  </si>
  <si>
    <r>
      <rPr>
        <sz val="11"/>
        <color theme="1"/>
        <rFont val="Times New Roman"/>
        <family val="1"/>
        <charset val="204"/>
      </rPr>
      <t>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5.1.1.1.15. определение железа феррозиновым методом</t>
    </r>
  </si>
  <si>
    <t>5.1. исследование крови: 5.1.1. исследование сыворотки (плазмы) крови: 5.1.1.1. проведение исследований с одноканальных биохимических фотометров: 5.1.1.1.17. определение неорганического фосфора: 5.1.1.1.17.1.  с фосфорно-молибденовой кислотой (многошаговая реакция)</t>
  </si>
  <si>
    <t>5.1. исследование крови: 5.1.1. исследование сыворотки (плазмы) крови: 5.1.1.1. проведение исследований с одноканальных биохимических фотометров: 5.1.1.1.17. определение неорганического фосфора: 5.1.1.1.17.2. с использованием диагностических наборов с одношаговой реакцией</t>
  </si>
  <si>
    <r>
      <rPr>
        <sz val="11"/>
        <color theme="1"/>
        <rFont val="Times New Roman"/>
        <family val="1"/>
        <charset val="204"/>
      </rPr>
      <t>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5.1.1.1.20. определение концентрации меди колориметрическим методом после депротеинизации</t>
    </r>
  </si>
  <si>
    <t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5.1.1.1.21.1. определение активности альфа-амилазы</t>
  </si>
  <si>
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5.1.1.1.21.2. определение активности аспартатаминотрансферазы </t>
  </si>
  <si>
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5.1.1.1.21.3. определение активности аланинаминотрансферазы </t>
  </si>
  <si>
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5.1.1.1.21.4. определение активности лактатдегидрогеназы  </t>
  </si>
  <si>
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5.1.1.1.21.5. определение активности гидроксибутиратдегидрогеназы (ГБДГ)  </t>
  </si>
  <si>
    <r>
      <rPr>
        <sz val="11"/>
        <color theme="1"/>
        <rFont val="Times New Roman"/>
        <family val="1"/>
        <charset val="204"/>
      </rPr>
      <t>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 xml:space="preserve">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5.1.1.1.21.6. определение активности щелочной фосфатазы </t>
    </r>
  </si>
  <si>
    <t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5.1.1.1.21.7. определение активности креатинфосфокиназы</t>
  </si>
  <si>
    <t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5.1.1.1.21.8. определение активности креатинфосфокиназы МВ-фракции</t>
  </si>
  <si>
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5.1.1.1.21. определение активности ферментов кинетическим методом: 5.1.1.1.21.9. определение активности гамма-глутамилтранспептидазы </t>
  </si>
  <si>
    <r>
      <rPr>
        <sz val="11"/>
        <color theme="1"/>
        <rFont val="Times New Roman"/>
        <family val="1"/>
        <charset val="204"/>
      </rPr>
      <t>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исследование крови: 5.1.1. исследование сыворотки (плазмы) крови: 5.1.1.1. проведение исследований с одноканальных биохимических фотометров: 5.1.1.1.23. определение активности кислой фосфатазы в сыворотке крови: 5.1.1.1.23.1. по гидролизу р-нитрофенилфосфата</t>
    </r>
  </si>
  <si>
    <t>5.1. исследование крови: 5.1.1. исследование сыворотки (плазмы) крови: 5.1.1.1. проведение исследований с одноканальных биохимических фотометров: 5.1.1.1.24. определение активности холинэстеразы в сыворотке крови: 5.1.1.1.24.1. по гидролизу ацетилхолинхлорида</t>
  </si>
  <si>
    <r>
      <rPr>
        <sz val="11"/>
        <color theme="1"/>
        <rFont val="Times New Roman"/>
        <family val="1"/>
        <charset val="204"/>
      </rPr>
      <t>5.1.</t>
    </r>
    <r>
      <rPr>
        <b/>
        <sz val="11"/>
        <color theme="1"/>
        <rFont val="Times New Roman"/>
        <family val="1"/>
        <charset val="204"/>
      </rPr>
      <t xml:space="preserve"> </t>
    </r>
    <r>
      <rPr>
        <sz val="11"/>
        <color theme="1"/>
        <rFont val="Times New Roman"/>
        <family val="1"/>
        <charset val="204"/>
      </rPr>
      <t>исследование крови: 5.1.2. исследование цельной крови: 5.1.2.2. определение показателей кислотно-основного сотояния крови посредством автоматических анализаторов ( 1 проба)</t>
    </r>
  </si>
  <si>
    <r>
      <rPr>
        <sz val="11"/>
        <color theme="1"/>
        <rFont val="Times New Roman"/>
        <family val="1"/>
        <charset val="204"/>
      </rPr>
  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5.1.1.1.2. определение альбумина  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</si>
  <si>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5.1.1.1.3. определение мочевины: 5.1.1.1.3.1. конечно-точечным ферментативным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</si>
  <si>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5.1.1.1.3. определение мочевины: 5.1.1.1.3.2. кинетическим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</si>
  <si>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5.1.1.1.4. определение креатинина по реакции Яффе: 5.1.1.1.4.1. конечно-точечным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</si>
  <si>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5.1.1.1.4. определение креатинина по реакции Яффе: 5.1.1.1.4.2. кинетическим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</si>
  <si>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5.1.1.1.5. определение мочевой кислоты ферментным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</si>
  <si>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5.1.1.1.7. определение  глюкозы ферментативным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</si>
  <si>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5.1.1.1.9. определение холестерина липопротеинов высокой плотности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</si>
  <si>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5.1.1.1.10. определение холестерина липопротеинов низкой плотности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</si>
  <si>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5.1.1.1.11. определение триацилглицеринов ферментным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</si>
  <si>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5.1.1.1.12. расчет коэффициента атерогенности</t>
    </r>
  </si>
  <si>
    <r>
      <rPr>
        <sz val="11"/>
        <color theme="1"/>
        <rFont val="Times New Roman"/>
        <family val="1"/>
        <charset val="204"/>
      </rPr>
      <t xml:space="preserve">5.1. исследование крови: 5.1.1. исследование сыворотки (плазмы) крови: 5.1.1.1. проведение исследований с одноканальных биохимических фотометров: 5.1.1.1.14. определение электролитов фотометрическим методом: 5.1.1.1.14.3. определение хлора 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</si>
  <si>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5.1.1.1.16. определение общей железосвязывающей способности сыворотки феррозиновым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</si>
  <si>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5.1.1.1.18. определение общего кальция: 5.1.1.1.18.1. с ортокрезолфталеиновым комплексом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</si>
  <si>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5.1.1.1.18. определение общего кальция: 5.1.1.1.18.2. с глиоксаль-бис-гидроксианалином (реактив ГБОА)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</si>
  <si>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5.1.1.1.18. определение общего кальция: 5.1.1.1.18.3. с Арсеназо III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</si>
  <si>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5.1.1.1.19. определение концентрации магния фотометрическим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</si>
  <si>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5.1.1.1.22. определение активности липазы: 5.1.1.1.22.1. турбидиметрическим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</si>
  <si>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5.1.1.1.22. определение активности липазы: 5.1.1.1.22.2. ферментативным кинетическим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</si>
  <si>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5.1.1.1.23. определение активности кислой фосфатазы в сыворотке крови: 5.1.1.1.23.2. кинетическим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</si>
  <si>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5.1.1.1.24. определение активности холинэстеразы в сыворотке крови: 5.1.1.1.24.2. кинетическим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</si>
  <si>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5.1.1.1. проведение исследований с одноканальных биохимических фотометров: 5.1.1.1.25. определение активности аденозиндезаминазы ферментативным методом</t>
    </r>
  </si>
  <si>
    <r>
      <rPr>
        <sz val="11"/>
        <color theme="1"/>
        <rFont val="Times New Roman"/>
        <family val="1"/>
        <charset val="204"/>
      </rPr>
      <t>5.1. исследование крови: 5.1.1. исследование сыворотки (плазмы) крови: 5.1.1.4. определение концентрации электролитов с использованием автоматических ионоселективных анализаторов (1 проба)</t>
    </r>
  </si>
  <si>
    <r>
      <rPr>
        <sz val="11"/>
        <color theme="1"/>
        <rFont val="Times New Roman"/>
        <family val="1"/>
        <charset val="204"/>
      </rPr>
      <t>5.1. исследование крови: 5.1.2. исследование цельной крови: 5.1.2.4. определение гликированного гемоглобина: 5.1.2.4.1. методом высокоэффективной жидкости хроматографии</t>
    </r>
  </si>
  <si>
    <r>
      <rPr>
        <sz val="11"/>
        <color theme="1"/>
        <rFont val="Times New Roman"/>
        <family val="1"/>
        <charset val="204"/>
      </rPr>
      <t>5.1. исследование крови: 5.1.2. исследование цельной крови: 5.1.2.5. определение кардиомаркеров: 5.1.2.5.1. методом "сухой химии": 5.1.2.5.1.1.качественное определение тропонина</t>
    </r>
  </si>
  <si>
    <r>
      <rPr>
        <sz val="11"/>
        <color theme="1"/>
        <rFont val="Times New Roman"/>
        <family val="1"/>
        <charset val="204"/>
      </rPr>
      <t>5.1. исследование крови: 5.1.2. исследование цельной крови: 5.1.2.5. определение кардиомаркеров: 5.1.2.5.1. методом "сухой химии": 5.1.2.5.1.2. количественное определение (в том числе одновременное) тропонина, миоглобина, МВ-фракции креатинфосфокиназы</t>
    </r>
  </si>
  <si>
    <r>
      <rPr>
        <sz val="11"/>
        <color theme="1"/>
        <rFont val="Times New Roman"/>
        <family val="1"/>
        <charset val="204"/>
      </rPr>
      <t>5.1. исследование крови: 5.1.2. исследование цельной крови: 5.1.2.5. определение кардиомаркеров: 5.1.2.5.2. проведение исследований иммунохимическими методами на анализаторах</t>
    </r>
  </si>
  <si>
    <r>
      <t>5. Биохимические исследования:</t>
    </r>
    <r>
      <rPr>
        <sz val="10"/>
        <color theme="1"/>
        <rFont val="Times New Roman"/>
        <family val="1"/>
        <charset val="204"/>
      </rPr>
      <t xml:space="preserve"> 5.1.</t>
    </r>
    <r>
      <rPr>
        <b/>
        <sz val="10"/>
        <color theme="1"/>
        <rFont val="Times New Roman"/>
        <family val="1"/>
        <charset val="204"/>
      </rPr>
      <t xml:space="preserve"> </t>
    </r>
    <r>
      <rPr>
        <sz val="10"/>
        <color theme="1"/>
        <rFont val="Times New Roman"/>
        <family val="1"/>
        <charset val="204"/>
      </rPr>
      <t>исследование крови: 5.1.2. исследование цельной крови: 5.1.2.1. определение глюкозы в цельной крови: 5.1.2.1.2. экспресс-методом</t>
    </r>
  </si>
  <si>
    <r>
      <rPr>
        <b/>
        <sz val="10"/>
        <color theme="1"/>
        <rFont val="Times New Roman"/>
        <family val="1"/>
        <charset val="204"/>
      </rPr>
      <t xml:space="preserve">1. Отдельные операции </t>
    </r>
    <r>
      <rPr>
        <sz val="10"/>
        <color theme="1"/>
        <rFont val="Times New Roman"/>
        <family val="1"/>
        <charset val="204"/>
      </rPr>
      <t>1.6. взятие биологического материала с помощью транспортных сред и тампонов</t>
    </r>
  </si>
  <si>
    <t>цен на лабораторно-диагностические  исследования, биохимический анализ.</t>
  </si>
  <si>
    <t>УЗ " Хотимская ЦРБ "</t>
  </si>
  <si>
    <t xml:space="preserve">    Е.М. Ишутина</t>
  </si>
  <si>
    <t>"01" февраля</t>
  </si>
  <si>
    <t>2022 г.</t>
  </si>
  <si>
    <t>Экономист                                                                                                                                       Н.Л. Глякова</t>
  </si>
  <si>
    <t>Экономист                                                                                                                                             Н.Л. Глякова</t>
  </si>
  <si>
    <t>Врач лабораторной диагностики                                                        Е.К. Москалева</t>
  </si>
  <si>
    <t>Экономист                                                                                               Н.Л. Глякова</t>
  </si>
  <si>
    <t xml:space="preserve">Прейскурант на Лабораторно-диагностические  исследования </t>
  </si>
  <si>
    <t xml:space="preserve"> Лабораторно-диагностические  исследования </t>
  </si>
  <si>
    <t>тарифов на платные медицинские услуги по Лабораторно-диагностическим  исследованиям</t>
  </si>
  <si>
    <t xml:space="preserve">Прейскурант на медицинские услуги, оказываемые c 01.02.2023 г. </t>
  </si>
  <si>
    <t>Предлагаемый к регистрации в целях недопущения резкого роста цен, руб.с 01.03.2024г</t>
  </si>
  <si>
    <t xml:space="preserve">И.о. главного врача </t>
  </si>
  <si>
    <t xml:space="preserve"> УЗ"Хотимская ЦРБ"</t>
  </si>
  <si>
    <t>_____________________Е.Н.О. Хасайлы</t>
  </si>
  <si>
    <r>
      <t>(Наименование учреждения)</t>
    </r>
    <r>
      <rPr>
        <b/>
        <u/>
        <sz val="10"/>
        <rFont val="Times New Roman"/>
        <family val="1"/>
        <charset val="204"/>
      </rPr>
      <t xml:space="preserve"> с 01.02.2025 года</t>
    </r>
  </si>
  <si>
    <t>" 01  "_февраля_2025г.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</si>
</sst>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2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name val="Times New Roman"/>
      <family val="1"/>
      <charset val="204"/>
    </font>
    <font>
      <u/>
      <sz val="10"/>
      <name val="Times New Roman"/>
      <family val="1"/>
      <charset val="204"/>
    </font>
    <font>
      <sz val="12"/>
      <name val="Times New Roman"/>
      <family val="1"/>
    </font>
    <font>
      <b/>
      <sz val="13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u/>
      <sz val="10"/>
      <name val="Times New Roman"/>
      <family val="1"/>
      <charset val="204"/>
    </font>
    <font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0" borderId="0" xfId="0" applyBorder="1"/>
    <xf numFmtId="0" fontId="4" fillId="0" borderId="1" xfId="0" applyFont="1" applyBorder="1" applyAlignment="1">
      <alignment vertical="top" wrapText="1"/>
    </xf>
    <xf numFmtId="0" fontId="1" fillId="0" borderId="0" xfId="0" applyFont="1"/>
    <xf numFmtId="0" fontId="0" fillId="0" borderId="0" xfId="0" applyAlignment="1"/>
    <xf numFmtId="0" fontId="3" fillId="0" borderId="0" xfId="0" applyFont="1"/>
    <xf numFmtId="0" fontId="7" fillId="0" borderId="0" xfId="0" applyFont="1"/>
    <xf numFmtId="0" fontId="9" fillId="0" borderId="0" xfId="0" applyFont="1"/>
    <xf numFmtId="0" fontId="7" fillId="0" borderId="1" xfId="0" applyFont="1" applyBorder="1" applyAlignment="1">
      <alignment vertical="top" wrapText="1"/>
    </xf>
    <xf numFmtId="0" fontId="3" fillId="0" borderId="1" xfId="0" applyFont="1" applyBorder="1"/>
    <xf numFmtId="0" fontId="8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top" wrapText="1"/>
    </xf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1" fontId="5" fillId="0" borderId="1" xfId="0" applyNumberFormat="1" applyFont="1" applyBorder="1"/>
    <xf numFmtId="2" fontId="0" fillId="0" borderId="0" xfId="0" applyNumberFormat="1"/>
    <xf numFmtId="0" fontId="0" fillId="0" borderId="0" xfId="0" applyBorder="1" applyAlignment="1">
      <alignment horizontal="left"/>
    </xf>
    <xf numFmtId="0" fontId="0" fillId="0" borderId="0" xfId="0" applyBorder="1" applyAlignment="1">
      <alignment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0" fillId="0" borderId="0" xfId="0" applyBorder="1" applyAlignment="1"/>
    <xf numFmtId="0" fontId="15" fillId="0" borderId="0" xfId="0" applyFont="1" applyBorder="1"/>
    <xf numFmtId="0" fontId="16" fillId="0" borderId="0" xfId="0" applyFont="1" applyBorder="1" applyAlignment="1">
      <alignment wrapText="1"/>
    </xf>
    <xf numFmtId="0" fontId="6" fillId="0" borderId="0" xfId="0" applyFont="1" applyBorder="1" applyAlignment="1">
      <alignment wrapText="1"/>
    </xf>
    <xf numFmtId="0" fontId="6" fillId="0" borderId="0" xfId="0" applyFont="1" applyBorder="1"/>
    <xf numFmtId="0" fontId="15" fillId="0" borderId="0" xfId="0" applyFont="1" applyBorder="1" applyAlignment="1"/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/>
    <xf numFmtId="0" fontId="17" fillId="0" borderId="0" xfId="0" applyFont="1" applyBorder="1"/>
    <xf numFmtId="0" fontId="6" fillId="0" borderId="9" xfId="0" applyFont="1" applyBorder="1" applyAlignment="1"/>
    <xf numFmtId="0" fontId="0" fillId="0" borderId="0" xfId="0" applyAlignment="1">
      <alignment horizontal="left"/>
    </xf>
    <xf numFmtId="0" fontId="3" fillId="0" borderId="0" xfId="0" applyFont="1" applyBorder="1"/>
    <xf numFmtId="0" fontId="5" fillId="0" borderId="0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49" fontId="5" fillId="0" borderId="1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vertical="top" wrapText="1"/>
    </xf>
    <xf numFmtId="49" fontId="5" fillId="0" borderId="1" xfId="0" applyNumberFormat="1" applyFont="1" applyBorder="1"/>
    <xf numFmtId="49" fontId="12" fillId="0" borderId="1" xfId="0" applyNumberFormat="1" applyFont="1" applyBorder="1"/>
    <xf numFmtId="49" fontId="12" fillId="0" borderId="1" xfId="0" applyNumberFormat="1" applyFont="1" applyBorder="1" applyAlignment="1">
      <alignment vertical="top" wrapText="1"/>
    </xf>
    <xf numFmtId="0" fontId="12" fillId="0" borderId="1" xfId="0" applyFont="1" applyBorder="1"/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wrapText="1"/>
    </xf>
    <xf numFmtId="49" fontId="5" fillId="0" borderId="8" xfId="0" applyNumberFormat="1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3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vertical="top" wrapText="1"/>
    </xf>
    <xf numFmtId="0" fontId="10" fillId="0" borderId="1" xfId="0" applyFont="1" applyBorder="1" applyAlignment="1">
      <alignment vertical="top" wrapText="1"/>
    </xf>
    <xf numFmtId="0" fontId="9" fillId="0" borderId="1" xfId="0" applyFont="1" applyBorder="1"/>
    <xf numFmtId="49" fontId="3" fillId="0" borderId="1" xfId="0" applyNumberFormat="1" applyFont="1" applyBorder="1"/>
    <xf numFmtId="2" fontId="3" fillId="0" borderId="1" xfId="0" applyNumberFormat="1" applyFont="1" applyBorder="1"/>
    <xf numFmtId="2" fontId="7" fillId="0" borderId="1" xfId="0" applyNumberFormat="1" applyFont="1" applyBorder="1"/>
    <xf numFmtId="2" fontId="8" fillId="0" borderId="1" xfId="0" applyNumberFormat="1" applyFont="1" applyBorder="1"/>
    <xf numFmtId="0" fontId="10" fillId="0" borderId="0" xfId="0" applyFont="1"/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/>
    <xf numFmtId="165" fontId="5" fillId="0" borderId="1" xfId="0" applyNumberFormat="1" applyFont="1" applyBorder="1"/>
    <xf numFmtId="165" fontId="5" fillId="0" borderId="1" xfId="0" applyNumberFormat="1" applyFont="1" applyBorder="1" applyAlignment="1">
      <alignment horizontal="left"/>
    </xf>
    <xf numFmtId="0" fontId="12" fillId="0" borderId="1" xfId="0" applyFont="1" applyBorder="1" applyAlignment="1">
      <alignment wrapText="1"/>
    </xf>
    <xf numFmtId="165" fontId="5" fillId="0" borderId="1" xfId="0" applyNumberFormat="1" applyFont="1" applyBorder="1" applyAlignment="1"/>
    <xf numFmtId="0" fontId="5" fillId="0" borderId="0" xfId="0" applyFont="1" applyBorder="1" applyAlignment="1">
      <alignment horizontal="left"/>
    </xf>
    <xf numFmtId="0" fontId="5" fillId="0" borderId="0" xfId="0" applyFont="1" applyBorder="1" applyAlignment="1">
      <alignment wrapText="1"/>
    </xf>
    <xf numFmtId="2" fontId="5" fillId="0" borderId="1" xfId="0" applyNumberFormat="1" applyFont="1" applyBorder="1"/>
    <xf numFmtId="2" fontId="5" fillId="0" borderId="1" xfId="0" applyNumberFormat="1" applyFont="1" applyBorder="1" applyAlignment="1"/>
    <xf numFmtId="49" fontId="5" fillId="0" borderId="6" xfId="0" applyNumberFormat="1" applyFont="1" applyBorder="1" applyAlignment="1">
      <alignment vertical="top" wrapText="1"/>
    </xf>
    <xf numFmtId="2" fontId="1" fillId="0" borderId="0" xfId="0" applyNumberFormat="1" applyFont="1"/>
    <xf numFmtId="0" fontId="4" fillId="0" borderId="0" xfId="0" applyFont="1" applyBorder="1"/>
    <xf numFmtId="49" fontId="5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/>
    </xf>
    <xf numFmtId="164" fontId="5" fillId="0" borderId="1" xfId="0" applyNumberFormat="1" applyFont="1" applyBorder="1"/>
    <xf numFmtId="164" fontId="5" fillId="0" borderId="1" xfId="0" applyNumberFormat="1" applyFont="1" applyBorder="1" applyAlignment="1">
      <alignment vertical="top"/>
    </xf>
    <xf numFmtId="2" fontId="5" fillId="0" borderId="1" xfId="0" applyNumberFormat="1" applyFont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49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right" vertical="top"/>
    </xf>
    <xf numFmtId="49" fontId="5" fillId="0" borderId="2" xfId="0" applyNumberFormat="1" applyFont="1" applyBorder="1" applyAlignment="1">
      <alignment vertical="top" wrapText="1"/>
    </xf>
    <xf numFmtId="2" fontId="4" fillId="0" borderId="1" xfId="0" applyNumberFormat="1" applyFont="1" applyBorder="1" applyAlignment="1">
      <alignment vertical="top"/>
    </xf>
    <xf numFmtId="49" fontId="5" fillId="0" borderId="1" xfId="0" applyNumberFormat="1" applyFont="1" applyBorder="1" applyAlignment="1">
      <alignment vertical="top"/>
    </xf>
    <xf numFmtId="0" fontId="4" fillId="0" borderId="1" xfId="0" applyFont="1" applyBorder="1" applyAlignment="1">
      <alignment vertical="top"/>
    </xf>
    <xf numFmtId="164" fontId="3" fillId="0" borderId="1" xfId="0" applyNumberFormat="1" applyFont="1" applyBorder="1"/>
    <xf numFmtId="2" fontId="4" fillId="0" borderId="1" xfId="0" applyNumberFormat="1" applyFont="1" applyBorder="1" applyAlignment="1">
      <alignment horizontal="right" vertical="top"/>
    </xf>
    <xf numFmtId="49" fontId="1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/>
    <xf numFmtId="2" fontId="7" fillId="0" borderId="1" xfId="0" applyNumberFormat="1" applyFont="1" applyBorder="1" applyAlignment="1">
      <alignment horizontal="right"/>
    </xf>
    <xf numFmtId="49" fontId="5" fillId="0" borderId="2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vertical="top" wrapText="1"/>
    </xf>
    <xf numFmtId="0" fontId="4" fillId="0" borderId="2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right" vertical="top"/>
    </xf>
    <xf numFmtId="0" fontId="1" fillId="0" borderId="7" xfId="0" applyFont="1" applyBorder="1"/>
    <xf numFmtId="0" fontId="1" fillId="0" borderId="7" xfId="0" applyFont="1" applyFill="1" applyBorder="1"/>
    <xf numFmtId="0" fontId="1" fillId="0" borderId="7" xfId="0" applyFont="1" applyBorder="1" applyAlignment="1">
      <alignment horizontal="right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2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vertical="top"/>
    </xf>
    <xf numFmtId="49" fontId="2" fillId="0" borderId="1" xfId="0" applyNumberFormat="1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2" fillId="0" borderId="1" xfId="0" applyFont="1" applyBorder="1" applyAlignment="1">
      <alignment vertical="top"/>
    </xf>
    <xf numFmtId="2" fontId="2" fillId="0" borderId="1" xfId="0" applyNumberFormat="1" applyFont="1" applyBorder="1" applyAlignment="1">
      <alignment vertical="top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164" fontId="5" fillId="0" borderId="2" xfId="0" applyNumberFormat="1" applyFont="1" applyBorder="1" applyAlignment="1">
      <alignment horizontal="center" vertical="top"/>
    </xf>
    <xf numFmtId="2" fontId="2" fillId="0" borderId="1" xfId="0" applyNumberFormat="1" applyFont="1" applyBorder="1" applyAlignment="1">
      <alignment vertical="top" wrapText="1"/>
    </xf>
    <xf numFmtId="2" fontId="2" fillId="0" borderId="1" xfId="0" applyNumberFormat="1" applyFont="1" applyBorder="1" applyAlignment="1">
      <alignment horizontal="right"/>
    </xf>
    <xf numFmtId="0" fontId="5" fillId="0" borderId="0" xfId="0" applyFont="1" applyAlignment="1">
      <alignment wrapText="1"/>
    </xf>
    <xf numFmtId="0" fontId="2" fillId="0" borderId="1" xfId="0" applyFont="1" applyBorder="1"/>
    <xf numFmtId="0" fontId="0" fillId="0" borderId="1" xfId="0" applyBorder="1"/>
    <xf numFmtId="0" fontId="3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justify" vertical="center" wrapText="1"/>
    </xf>
    <xf numFmtId="0" fontId="5" fillId="0" borderId="5" xfId="0" applyFont="1" applyBorder="1" applyAlignment="1">
      <alignment wrapText="1"/>
    </xf>
    <xf numFmtId="0" fontId="20" fillId="0" borderId="5" xfId="0" applyFont="1" applyBorder="1" applyAlignment="1">
      <alignment horizontal="justify" vertical="center" wrapText="1"/>
    </xf>
    <xf numFmtId="0" fontId="5" fillId="0" borderId="1" xfId="0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9" fillId="0" borderId="7" xfId="0" applyFont="1" applyBorder="1"/>
    <xf numFmtId="0" fontId="9" fillId="0" borderId="0" xfId="0" applyFont="1" applyBorder="1"/>
    <xf numFmtId="0" fontId="9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9" fillId="0" borderId="2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top" wrapText="1"/>
    </xf>
    <xf numFmtId="0" fontId="5" fillId="0" borderId="0" xfId="0" applyFont="1" applyFill="1" applyBorder="1" applyAlignment="1">
      <alignment vertical="top"/>
    </xf>
    <xf numFmtId="49" fontId="5" fillId="0" borderId="2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3" fillId="0" borderId="8" xfId="0" applyFont="1" applyFill="1" applyBorder="1"/>
    <xf numFmtId="49" fontId="5" fillId="0" borderId="1" xfId="0" applyNumberFormat="1" applyFont="1" applyBorder="1" applyAlignment="1">
      <alignment horizontal="right" vertical="top" wrapText="1"/>
    </xf>
    <xf numFmtId="49" fontId="5" fillId="0" borderId="2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/>
    <xf numFmtId="0" fontId="9" fillId="0" borderId="1" xfId="0" applyFont="1" applyBorder="1" applyAlignment="1">
      <alignment vertical="top" wrapText="1"/>
    </xf>
    <xf numFmtId="2" fontId="9" fillId="0" borderId="1" xfId="0" applyNumberFormat="1" applyFont="1" applyBorder="1"/>
    <xf numFmtId="0" fontId="5" fillId="0" borderId="0" xfId="0" applyFont="1" applyBorder="1" applyAlignment="1">
      <alignment vertical="top"/>
    </xf>
    <xf numFmtId="49" fontId="5" fillId="0" borderId="0" xfId="0" applyNumberFormat="1" applyFont="1" applyBorder="1" applyAlignment="1">
      <alignment horizontal="right" vertical="top" wrapText="1"/>
    </xf>
    <xf numFmtId="2" fontId="5" fillId="0" borderId="0" xfId="0" applyNumberFormat="1" applyFont="1" applyBorder="1" applyAlignment="1">
      <alignment vertical="top"/>
    </xf>
    <xf numFmtId="49" fontId="2" fillId="0" borderId="1" xfId="0" applyNumberFormat="1" applyFont="1" applyBorder="1" applyAlignment="1">
      <alignment horizontal="right" vertical="top" wrapText="1"/>
    </xf>
    <xf numFmtId="0" fontId="2" fillId="0" borderId="1" xfId="0" applyFont="1" applyBorder="1" applyAlignment="1">
      <alignment wrapText="1"/>
    </xf>
    <xf numFmtId="164" fontId="0" fillId="0" borderId="1" xfId="0" applyNumberFormat="1" applyBorder="1"/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top" wrapText="1"/>
    </xf>
    <xf numFmtId="49" fontId="3" fillId="0" borderId="6" xfId="0" applyNumberFormat="1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center" vertical="top" wrapText="1"/>
    </xf>
    <xf numFmtId="49" fontId="3" fillId="0" borderId="4" xfId="0" applyNumberFormat="1" applyFont="1" applyBorder="1" applyAlignment="1">
      <alignment horizontal="center" vertical="top" wrapText="1"/>
    </xf>
    <xf numFmtId="49" fontId="3" fillId="0" borderId="5" xfId="0" applyNumberFormat="1" applyFont="1" applyBorder="1" applyAlignment="1">
      <alignment horizontal="center" vertical="top" wrapText="1"/>
    </xf>
    <xf numFmtId="49" fontId="5" fillId="0" borderId="2" xfId="0" applyNumberFormat="1" applyFont="1" applyBorder="1" applyAlignment="1">
      <alignment vertical="top" wrapText="1"/>
    </xf>
    <xf numFmtId="0" fontId="0" fillId="0" borderId="6" xfId="0" applyBorder="1" applyAlignment="1">
      <alignment vertical="top" wrapText="1"/>
    </xf>
    <xf numFmtId="49" fontId="5" fillId="0" borderId="3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top" wrapText="1"/>
    </xf>
    <xf numFmtId="49" fontId="5" fillId="0" borderId="6" xfId="0" applyNumberFormat="1" applyFont="1" applyBorder="1" applyAlignment="1">
      <alignment vertical="top" wrapText="1"/>
    </xf>
    <xf numFmtId="0" fontId="5" fillId="0" borderId="2" xfId="0" applyFont="1" applyBorder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2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textRotation="90" wrapText="1"/>
    </xf>
    <xf numFmtId="0" fontId="0" fillId="0" borderId="5" xfId="0" applyFont="1" applyBorder="1" applyAlignment="1">
      <alignment horizontal="center" vertical="center" textRotation="90" wrapText="1"/>
    </xf>
    <xf numFmtId="0" fontId="8" fillId="0" borderId="3" xfId="0" applyNumberFormat="1" applyFont="1" applyBorder="1" applyAlignment="1">
      <alignment horizontal="center" vertical="center" textRotation="90" wrapText="1"/>
    </xf>
    <xf numFmtId="0" fontId="0" fillId="0" borderId="5" xfId="0" applyNumberFormat="1" applyFont="1" applyBorder="1" applyAlignment="1">
      <alignment horizontal="center" vertical="center" textRotation="90" wrapText="1"/>
    </xf>
    <xf numFmtId="49" fontId="7" fillId="0" borderId="3" xfId="0" applyNumberFormat="1" applyFont="1" applyBorder="1" applyAlignment="1">
      <alignment horizontal="center" vertical="center" textRotation="90" wrapText="1"/>
    </xf>
    <xf numFmtId="0" fontId="0" fillId="0" borderId="5" xfId="0" applyBorder="1" applyAlignment="1">
      <alignment horizontal="center" vertical="center" textRotation="90" wrapText="1"/>
    </xf>
    <xf numFmtId="49" fontId="7" fillId="0" borderId="1" xfId="0" applyNumberFormat="1" applyFont="1" applyBorder="1" applyAlignment="1">
      <alignment horizontal="center" vertical="center" textRotation="90" wrapText="1"/>
    </xf>
    <xf numFmtId="0" fontId="0" fillId="0" borderId="1" xfId="0" applyBorder="1" applyAlignment="1">
      <alignment horizontal="center" vertical="center" textRotation="90" wrapText="1"/>
    </xf>
    <xf numFmtId="0" fontId="7" fillId="0" borderId="3" xfId="0" applyNumberFormat="1" applyFont="1" applyBorder="1" applyAlignment="1">
      <alignment horizontal="center" vertical="center" textRotation="90" wrapText="1"/>
    </xf>
    <xf numFmtId="0" fontId="9" fillId="0" borderId="3" xfId="0" applyNumberFormat="1" applyFont="1" applyBorder="1" applyAlignment="1">
      <alignment horizontal="center" vertical="center" textRotation="90" wrapText="1"/>
    </xf>
    <xf numFmtId="0" fontId="3" fillId="0" borderId="3" xfId="0" applyNumberFormat="1" applyFont="1" applyBorder="1" applyAlignment="1">
      <alignment horizontal="center" vertical="center" textRotation="90" wrapText="1"/>
    </xf>
    <xf numFmtId="0" fontId="5" fillId="0" borderId="3" xfId="0" applyNumberFormat="1" applyFont="1" applyBorder="1" applyAlignment="1">
      <alignment horizontal="center" vertical="center" textRotation="90" wrapText="1"/>
    </xf>
    <xf numFmtId="0" fontId="23" fillId="0" borderId="5" xfId="0" applyNumberFormat="1" applyFont="1" applyBorder="1" applyAlignment="1">
      <alignment horizontal="center" vertical="center" textRotation="90" wrapText="1"/>
    </xf>
    <xf numFmtId="0" fontId="12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5" fillId="0" borderId="1" xfId="0" applyFont="1" applyBorder="1" applyAlignment="1"/>
    <xf numFmtId="2" fontId="5" fillId="0" borderId="2" xfId="0" applyNumberFormat="1" applyFont="1" applyBorder="1" applyAlignment="1"/>
    <xf numFmtId="2" fontId="5" fillId="0" borderId="6" xfId="0" applyNumberFormat="1" applyFont="1" applyBorder="1" applyAlignment="1"/>
    <xf numFmtId="2" fontId="5" fillId="0" borderId="2" xfId="0" applyNumberFormat="1" applyFont="1" applyBorder="1" applyAlignment="1">
      <alignment wrapText="1"/>
    </xf>
    <xf numFmtId="2" fontId="5" fillId="0" borderId="6" xfId="0" applyNumberFormat="1" applyFont="1" applyBorder="1" applyAlignment="1">
      <alignment wrapText="1"/>
    </xf>
    <xf numFmtId="165" fontId="5" fillId="0" borderId="2" xfId="0" applyNumberFormat="1" applyFont="1" applyBorder="1" applyAlignment="1">
      <alignment wrapText="1"/>
    </xf>
    <xf numFmtId="165" fontId="5" fillId="0" borderId="6" xfId="0" applyNumberFormat="1" applyFont="1" applyBorder="1" applyAlignment="1">
      <alignment wrapText="1"/>
    </xf>
    <xf numFmtId="165" fontId="5" fillId="0" borderId="2" xfId="0" applyNumberFormat="1" applyFont="1" applyBorder="1" applyAlignment="1"/>
    <xf numFmtId="165" fontId="5" fillId="0" borderId="6" xfId="0" applyNumberFormat="1" applyFont="1" applyBorder="1" applyAlignment="1"/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14" fillId="0" borderId="0" xfId="0" applyFont="1" applyBorder="1" applyAlignment="1">
      <alignment horizontal="left" vertical="top" wrapText="1"/>
    </xf>
    <xf numFmtId="0" fontId="0" fillId="0" borderId="0" xfId="0" applyBorder="1" applyAlignment="1">
      <alignment horizontal="left" vertical="top"/>
    </xf>
    <xf numFmtId="0" fontId="6" fillId="0" borderId="0" xfId="0" applyFont="1" applyBorder="1" applyAlignment="1">
      <alignment wrapText="1"/>
    </xf>
    <xf numFmtId="0" fontId="5" fillId="0" borderId="2" xfId="0" applyFont="1" applyBorder="1" applyAlignment="1"/>
    <xf numFmtId="0" fontId="5" fillId="0" borderId="6" xfId="0" applyFont="1" applyBorder="1" applyAlignment="1"/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5" fillId="0" borderId="8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5" fillId="0" borderId="5" xfId="0" applyFont="1" applyBorder="1"/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2" fillId="0" borderId="1" xfId="0" applyFont="1" applyBorder="1" applyAlignment="1"/>
    <xf numFmtId="0" fontId="22" fillId="0" borderId="1" xfId="0" applyFont="1" applyBorder="1" applyAlignment="1"/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2" fillId="0" borderId="1" xfId="0" applyFont="1" applyBorder="1" applyAlignment="1">
      <alignment wrapText="1"/>
    </xf>
    <xf numFmtId="0" fontId="3" fillId="0" borderId="10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10" xfId="0" applyBorder="1" applyAlignment="1">
      <alignment wrapText="1"/>
    </xf>
    <xf numFmtId="0" fontId="21" fillId="0" borderId="0" xfId="0" applyFont="1" applyAlignment="1">
      <alignment horizontal="center" vertical="top" wrapText="1"/>
    </xf>
    <xf numFmtId="0" fontId="21" fillId="0" borderId="0" xfId="0" applyFont="1" applyAlignment="1">
      <alignment wrapText="1"/>
    </xf>
    <xf numFmtId="0" fontId="2" fillId="0" borderId="7" xfId="0" applyFont="1" applyBorder="1" applyAlignment="1">
      <alignment horizontal="center" vertical="top" wrapText="1"/>
    </xf>
    <xf numFmtId="0" fontId="21" fillId="0" borderId="7" xfId="0" applyFont="1" applyBorder="1" applyAlignment="1">
      <alignment horizontal="center" vertical="top" wrapText="1"/>
    </xf>
    <xf numFmtId="0" fontId="21" fillId="0" borderId="7" xfId="0" applyFont="1" applyBorder="1" applyAlignment="1">
      <alignment wrapText="1"/>
    </xf>
    <xf numFmtId="0" fontId="9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9" fillId="0" borderId="3" xfId="0" applyNumberFormat="1" applyFont="1" applyBorder="1" applyAlignment="1">
      <alignment horizontal="center" vertical="center" textRotation="90" wrapText="1"/>
    </xf>
    <xf numFmtId="0" fontId="3" fillId="0" borderId="5" xfId="0" applyFont="1" applyBorder="1" applyAlignment="1">
      <alignment horizontal="center" vertical="center" textRotation="90" wrapText="1"/>
    </xf>
    <xf numFmtId="0" fontId="3" fillId="0" borderId="5" xfId="0" applyNumberFormat="1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textRotation="90" wrapText="1"/>
    </xf>
    <xf numFmtId="0" fontId="5" fillId="0" borderId="5" xfId="0" applyFont="1" applyBorder="1" applyAlignment="1">
      <alignment horizontal="center" vertical="center" textRotation="90" wrapText="1"/>
    </xf>
    <xf numFmtId="49" fontId="5" fillId="0" borderId="3" xfId="0" applyNumberFormat="1" applyFont="1" applyBorder="1" applyAlignment="1">
      <alignment horizontal="center" vertical="center" textRotation="90" wrapText="1"/>
    </xf>
    <xf numFmtId="0" fontId="4" fillId="0" borderId="3" xfId="0" applyNumberFormat="1" applyFont="1" applyBorder="1" applyAlignment="1">
      <alignment horizontal="center" vertical="center" textRotation="90" wrapText="1"/>
    </xf>
    <xf numFmtId="0" fontId="5" fillId="0" borderId="5" xfId="0" applyNumberFormat="1" applyFont="1" applyBorder="1" applyAlignment="1">
      <alignment horizontal="center" vertical="center" textRotation="90" wrapText="1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right"/>
    </xf>
    <xf numFmtId="0" fontId="12" fillId="0" borderId="0" xfId="0" applyFont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7"/>
  <sheetViews>
    <sheetView workbookViewId="0">
      <selection activeCell="D22" sqref="D22:D26"/>
    </sheetView>
  </sheetViews>
  <sheetFormatPr defaultRowHeight="15"/>
  <cols>
    <col min="1" max="1" width="6.42578125" customWidth="1"/>
    <col min="2" max="2" width="36.85546875" customWidth="1"/>
    <col min="3" max="3" width="13.7109375" customWidth="1"/>
    <col min="4" max="4" width="12.85546875" customWidth="1"/>
    <col min="5" max="5" width="28.85546875" customWidth="1"/>
    <col min="6" max="6" width="10.7109375" customWidth="1"/>
    <col min="7" max="7" width="14" customWidth="1"/>
  </cols>
  <sheetData>
    <row r="1" spans="1:7">
      <c r="A1" s="5"/>
      <c r="B1" s="5"/>
      <c r="C1" s="5"/>
      <c r="D1" s="5"/>
      <c r="E1" s="5" t="s">
        <v>0</v>
      </c>
      <c r="F1" s="5"/>
      <c r="G1" s="5"/>
    </row>
    <row r="2" spans="1:7">
      <c r="A2" s="5"/>
      <c r="B2" s="5"/>
      <c r="C2" s="5"/>
      <c r="D2" s="5" t="s">
        <v>1</v>
      </c>
      <c r="E2" s="5"/>
      <c r="F2" s="5"/>
      <c r="G2" s="5"/>
    </row>
    <row r="3" spans="1:7">
      <c r="A3" s="5"/>
      <c r="B3" s="5"/>
      <c r="C3" s="5"/>
      <c r="D3" s="5"/>
      <c r="E3" s="5"/>
      <c r="F3" s="5"/>
      <c r="G3" s="5"/>
    </row>
    <row r="4" spans="1:7" ht="47.25" customHeight="1">
      <c r="A4" s="51" t="s">
        <v>2</v>
      </c>
      <c r="B4" s="167" t="s">
        <v>620</v>
      </c>
      <c r="C4" s="167" t="s">
        <v>3</v>
      </c>
      <c r="D4" s="169" t="s">
        <v>621</v>
      </c>
      <c r="E4" s="170"/>
      <c r="F4" s="171"/>
      <c r="G4" s="51" t="s">
        <v>622</v>
      </c>
    </row>
    <row r="5" spans="1:7" ht="57" customHeight="1">
      <c r="A5" s="9"/>
      <c r="B5" s="168"/>
      <c r="C5" s="168"/>
      <c r="D5" s="49" t="s">
        <v>4</v>
      </c>
      <c r="E5" s="52" t="s">
        <v>5</v>
      </c>
      <c r="F5" s="49" t="s">
        <v>6</v>
      </c>
      <c r="G5" s="9"/>
    </row>
    <row r="6" spans="1:7">
      <c r="A6" s="9"/>
      <c r="B6" s="9"/>
      <c r="C6" s="9"/>
      <c r="D6" s="9"/>
      <c r="E6" s="9"/>
      <c r="F6" s="9"/>
      <c r="G6" s="9"/>
    </row>
    <row r="7" spans="1:7">
      <c r="A7" s="9"/>
      <c r="B7" s="9" t="s">
        <v>85</v>
      </c>
      <c r="C7" s="84">
        <v>146.30000000000001</v>
      </c>
      <c r="D7" s="9">
        <v>458.22</v>
      </c>
      <c r="E7" s="9"/>
      <c r="F7" s="55">
        <f>D7*20%</f>
        <v>91.64</v>
      </c>
      <c r="G7" s="55">
        <f>((D7+E7+F7)/C7)/60</f>
        <v>0.06</v>
      </c>
    </row>
    <row r="8" spans="1:7">
      <c r="A8" s="9"/>
      <c r="B8" s="9" t="s">
        <v>7</v>
      </c>
      <c r="C8" s="84">
        <v>161.5</v>
      </c>
      <c r="D8" s="55">
        <v>338.36</v>
      </c>
      <c r="E8" s="9"/>
      <c r="F8" s="55">
        <f>D8*20%</f>
        <v>67.67</v>
      </c>
      <c r="G8" s="55">
        <f>((D8+E8+F8)/C8)/60</f>
        <v>0.04</v>
      </c>
    </row>
    <row r="9" spans="1:7">
      <c r="A9" s="9"/>
      <c r="B9" s="9" t="s">
        <v>298</v>
      </c>
      <c r="C9" s="84">
        <v>161.5</v>
      </c>
      <c r="D9" s="55">
        <v>338.36</v>
      </c>
      <c r="E9" s="9"/>
      <c r="F9" s="55">
        <f>D9*20%</f>
        <v>67.67</v>
      </c>
      <c r="G9" s="55">
        <f>((D9+E9+F9)/C9)/60</f>
        <v>0.04</v>
      </c>
    </row>
    <row r="10" spans="1:7">
      <c r="A10" s="35"/>
      <c r="B10" s="35"/>
      <c r="C10" s="35"/>
      <c r="D10" s="35"/>
      <c r="E10" s="35"/>
      <c r="F10" s="35"/>
      <c r="G10" s="35"/>
    </row>
    <row r="11" spans="1:7">
      <c r="A11" s="35" t="s">
        <v>44</v>
      </c>
      <c r="B11" s="35"/>
      <c r="C11" s="35"/>
      <c r="D11" s="35"/>
      <c r="E11" s="35"/>
      <c r="F11" s="35"/>
      <c r="G11" s="35"/>
    </row>
    <row r="12" spans="1:7">
      <c r="A12" s="35"/>
      <c r="B12" s="35"/>
      <c r="C12" s="35"/>
      <c r="D12" s="35"/>
      <c r="E12" s="35"/>
      <c r="F12" s="35"/>
      <c r="G12" s="35"/>
    </row>
    <row r="13" spans="1:7">
      <c r="A13" s="164" t="s">
        <v>269</v>
      </c>
      <c r="B13" s="165"/>
      <c r="C13" s="166"/>
      <c r="D13" s="164" t="s">
        <v>618</v>
      </c>
      <c r="E13" s="165"/>
      <c r="F13" s="166"/>
      <c r="G13" s="35"/>
    </row>
    <row r="14" spans="1:7">
      <c r="A14" s="53" t="s">
        <v>8</v>
      </c>
      <c r="B14" s="53" t="s">
        <v>9</v>
      </c>
      <c r="C14" s="53" t="s">
        <v>10</v>
      </c>
      <c r="D14" s="53" t="s">
        <v>8</v>
      </c>
      <c r="E14" s="53" t="s">
        <v>9</v>
      </c>
      <c r="F14" s="53" t="s">
        <v>10</v>
      </c>
      <c r="G14" s="35"/>
    </row>
    <row r="15" spans="1:7">
      <c r="A15" s="54"/>
      <c r="B15" s="9" t="s">
        <v>623</v>
      </c>
      <c r="C15" s="9">
        <v>166.45</v>
      </c>
      <c r="D15" s="54"/>
      <c r="E15" s="9" t="s">
        <v>623</v>
      </c>
      <c r="F15" s="9">
        <v>160.44999999999999</v>
      </c>
      <c r="G15" s="5"/>
    </row>
    <row r="16" spans="1:7">
      <c r="A16" s="54"/>
      <c r="B16" s="9" t="s">
        <v>11</v>
      </c>
      <c r="C16" s="9">
        <v>49.92</v>
      </c>
      <c r="D16" s="54"/>
      <c r="E16" s="9" t="s">
        <v>11</v>
      </c>
      <c r="F16" s="84">
        <v>48.1</v>
      </c>
      <c r="G16" s="5"/>
    </row>
    <row r="17" spans="1:7">
      <c r="A17" s="54"/>
      <c r="B17" s="9" t="s">
        <v>12</v>
      </c>
      <c r="C17" s="9">
        <v>25.48</v>
      </c>
      <c r="D17" s="54"/>
      <c r="E17" s="9" t="s">
        <v>12</v>
      </c>
      <c r="F17" s="9">
        <v>25.48</v>
      </c>
      <c r="G17" s="5"/>
    </row>
    <row r="18" spans="1:7">
      <c r="A18" s="54"/>
      <c r="B18" s="9"/>
      <c r="C18" s="9"/>
      <c r="D18" s="54"/>
      <c r="E18" s="9" t="s">
        <v>616</v>
      </c>
      <c r="F18" s="9">
        <v>64.180000000000007</v>
      </c>
      <c r="G18" s="5"/>
    </row>
    <row r="19" spans="1:7">
      <c r="A19" s="54"/>
      <c r="B19" s="9"/>
      <c r="C19" s="9"/>
      <c r="D19" s="54"/>
      <c r="E19" s="9" t="s">
        <v>617</v>
      </c>
      <c r="F19" s="9">
        <v>40.11</v>
      </c>
      <c r="G19" s="5"/>
    </row>
    <row r="20" spans="1:7">
      <c r="A20" s="54"/>
      <c r="B20" s="9"/>
      <c r="C20" s="9"/>
      <c r="D20" s="54"/>
      <c r="E20" s="9"/>
      <c r="F20" s="9">
        <f>SUM(F15:F19)</f>
        <v>338.32</v>
      </c>
      <c r="G20" s="5"/>
    </row>
    <row r="21" spans="1:7">
      <c r="A21" s="54"/>
      <c r="B21" s="9" t="s">
        <v>616</v>
      </c>
      <c r="C21" s="9">
        <v>24.96</v>
      </c>
      <c r="D21" s="164" t="s">
        <v>619</v>
      </c>
      <c r="E21" s="165"/>
      <c r="F21" s="166"/>
      <c r="G21" s="5"/>
    </row>
    <row r="22" spans="1:7">
      <c r="A22" s="54"/>
      <c r="B22" s="9" t="s">
        <v>829</v>
      </c>
      <c r="C22" s="9">
        <v>66.58</v>
      </c>
      <c r="D22" s="54"/>
      <c r="E22" s="9" t="s">
        <v>623</v>
      </c>
      <c r="F22" s="9">
        <v>162.54</v>
      </c>
      <c r="G22" s="5"/>
    </row>
    <row r="23" spans="1:7">
      <c r="A23" s="54"/>
      <c r="B23" s="9" t="s">
        <v>616</v>
      </c>
      <c r="C23" s="9">
        <v>41.61</v>
      </c>
      <c r="D23" s="54"/>
      <c r="E23" s="9" t="s">
        <v>11</v>
      </c>
      <c r="F23" s="9">
        <v>48.76</v>
      </c>
      <c r="G23" s="5"/>
    </row>
    <row r="24" spans="1:7">
      <c r="A24" s="54"/>
      <c r="B24" s="9" t="s">
        <v>616</v>
      </c>
      <c r="C24" s="9">
        <v>83.22</v>
      </c>
      <c r="D24" s="54"/>
      <c r="E24" s="9" t="s">
        <v>12</v>
      </c>
      <c r="F24" s="9">
        <v>27.3</v>
      </c>
      <c r="G24" s="5"/>
    </row>
    <row r="25" spans="1:7">
      <c r="A25" s="54"/>
      <c r="B25" s="9"/>
      <c r="C25" s="9"/>
      <c r="D25" s="54"/>
      <c r="E25" s="9" t="s">
        <v>828</v>
      </c>
      <c r="F25" s="9">
        <v>32.51</v>
      </c>
      <c r="G25" s="5"/>
    </row>
    <row r="26" spans="1:7">
      <c r="A26" s="54"/>
      <c r="B26" s="9"/>
      <c r="C26" s="9">
        <f>SUM(C15:C24)</f>
        <v>458.22</v>
      </c>
      <c r="D26" s="54"/>
      <c r="E26" s="9" t="s">
        <v>616</v>
      </c>
      <c r="F26" s="9">
        <v>65.02</v>
      </c>
      <c r="G26" s="5"/>
    </row>
    <row r="27" spans="1:7">
      <c r="E27" s="150"/>
      <c r="F27" s="150">
        <f>SUM(F22:F26)</f>
        <v>336.13</v>
      </c>
    </row>
  </sheetData>
  <mergeCells count="6">
    <mergeCell ref="D21:F21"/>
    <mergeCell ref="B4:B5"/>
    <mergeCell ref="C4:C5"/>
    <mergeCell ref="D4:F4"/>
    <mergeCell ref="A13:C13"/>
    <mergeCell ref="D13:F13"/>
  </mergeCells>
  <pageMargins left="0.70866141732283472" right="0.70866141732283472" top="0.74803149606299213" bottom="0.74803149606299213" header="0.31496062992125984" footer="0.31496062992125984"/>
  <pageSetup paperSize="11" scale="69" orientation="landscape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F168"/>
  <sheetViews>
    <sheetView topLeftCell="A157" zoomScale="90" zoomScaleNormal="90" workbookViewId="0">
      <selection activeCell="D85" sqref="D85"/>
    </sheetView>
  </sheetViews>
  <sheetFormatPr defaultRowHeight="15"/>
  <cols>
    <col min="1" max="1" width="10.7109375" customWidth="1"/>
    <col min="2" max="2" width="53.85546875" customWidth="1"/>
    <col min="3" max="3" width="13.28515625" customWidth="1"/>
    <col min="4" max="4" width="14" customWidth="1"/>
    <col min="5" max="5" width="14.28515625" customWidth="1"/>
    <col min="6" max="6" width="10.85546875" customWidth="1"/>
  </cols>
  <sheetData>
    <row r="1" spans="1:6" ht="15.75">
      <c r="C1" s="3" t="s">
        <v>17</v>
      </c>
      <c r="D1" s="3"/>
    </row>
    <row r="2" spans="1:6" ht="15.75">
      <c r="C2" s="3" t="s">
        <v>299</v>
      </c>
      <c r="D2" s="3"/>
    </row>
    <row r="3" spans="1:6" ht="15.75">
      <c r="C3" s="3" t="s">
        <v>886</v>
      </c>
      <c r="D3" s="3"/>
    </row>
    <row r="4" spans="1:6" ht="15.75">
      <c r="C4" s="101"/>
      <c r="D4" s="3" t="s">
        <v>887</v>
      </c>
    </row>
    <row r="5" spans="1:6" ht="15.75">
      <c r="C5" s="102" t="s">
        <v>888</v>
      </c>
      <c r="D5" s="103" t="s">
        <v>889</v>
      </c>
    </row>
    <row r="7" spans="1:6" ht="15.75">
      <c r="A7" s="222" t="s">
        <v>39</v>
      </c>
      <c r="B7" s="222"/>
      <c r="C7" s="222"/>
      <c r="D7" s="222"/>
      <c r="E7" s="222"/>
      <c r="F7" s="222"/>
    </row>
    <row r="8" spans="1:6">
      <c r="A8" s="223" t="s">
        <v>885</v>
      </c>
      <c r="B8" s="223"/>
      <c r="C8" s="223"/>
      <c r="D8" s="223"/>
      <c r="E8" s="223"/>
      <c r="F8" s="223"/>
    </row>
    <row r="9" spans="1:6" ht="38.25">
      <c r="A9" s="93" t="s">
        <v>2</v>
      </c>
      <c r="B9" s="93" t="s">
        <v>47</v>
      </c>
      <c r="C9" s="37" t="s">
        <v>41</v>
      </c>
      <c r="D9" s="99" t="s">
        <v>296</v>
      </c>
      <c r="E9" s="99" t="s">
        <v>297</v>
      </c>
      <c r="F9" s="37" t="s">
        <v>42</v>
      </c>
    </row>
    <row r="10" spans="1:6">
      <c r="A10" s="83" t="s">
        <v>301</v>
      </c>
      <c r="B10" s="73" t="s">
        <v>741</v>
      </c>
      <c r="C10" s="153"/>
      <c r="D10" s="17"/>
      <c r="E10" s="17"/>
      <c r="F10" s="17"/>
    </row>
    <row r="11" spans="1:6">
      <c r="A11" s="50" t="s">
        <v>46</v>
      </c>
      <c r="B11" s="39" t="s">
        <v>303</v>
      </c>
      <c r="C11" s="94" t="s">
        <v>50</v>
      </c>
      <c r="D11" s="50">
        <v>0.23</v>
      </c>
      <c r="E11" s="76">
        <v>0.23</v>
      </c>
      <c r="F11" s="81"/>
    </row>
    <row r="12" spans="1:6">
      <c r="A12" s="50" t="s">
        <v>57</v>
      </c>
      <c r="B12" s="39" t="s">
        <v>304</v>
      </c>
      <c r="C12" s="95"/>
      <c r="D12" s="50"/>
      <c r="E12" s="76"/>
      <c r="F12" s="81"/>
    </row>
    <row r="13" spans="1:6">
      <c r="A13" s="50" t="s">
        <v>309</v>
      </c>
      <c r="B13" s="39" t="s">
        <v>310</v>
      </c>
      <c r="C13" s="94" t="s">
        <v>55</v>
      </c>
      <c r="D13" s="50">
        <v>0.56000000000000005</v>
      </c>
      <c r="E13" s="76">
        <v>0.56000000000000005</v>
      </c>
      <c r="F13" s="81"/>
    </row>
    <row r="14" spans="1:6">
      <c r="A14" s="50" t="s">
        <v>60</v>
      </c>
      <c r="B14" s="39" t="s">
        <v>311</v>
      </c>
      <c r="C14" s="94"/>
      <c r="D14" s="50"/>
      <c r="E14" s="76"/>
      <c r="F14" s="81"/>
    </row>
    <row r="15" spans="1:6">
      <c r="A15" s="50" t="s">
        <v>312</v>
      </c>
      <c r="B15" s="39" t="s">
        <v>313</v>
      </c>
      <c r="C15" s="94" t="s">
        <v>55</v>
      </c>
      <c r="D15" s="50">
        <v>0.33</v>
      </c>
      <c r="E15" s="76">
        <v>0.33</v>
      </c>
      <c r="F15" s="81"/>
    </row>
    <row r="16" spans="1:6" ht="26.25">
      <c r="A16" s="50" t="s">
        <v>61</v>
      </c>
      <c r="B16" s="122" t="s">
        <v>778</v>
      </c>
      <c r="C16" s="94" t="s">
        <v>780</v>
      </c>
      <c r="D16" s="50">
        <v>0.22</v>
      </c>
      <c r="E16" s="76">
        <v>0.22</v>
      </c>
      <c r="F16" s="81"/>
    </row>
    <row r="17" spans="1:6">
      <c r="A17" s="108" t="s">
        <v>400</v>
      </c>
      <c r="B17" s="40" t="s">
        <v>401</v>
      </c>
      <c r="C17" s="96"/>
      <c r="D17" s="17"/>
      <c r="E17" s="76"/>
      <c r="F17" s="81"/>
    </row>
    <row r="18" spans="1:6">
      <c r="A18" s="50" t="s">
        <v>115</v>
      </c>
      <c r="B18" s="39" t="s">
        <v>402</v>
      </c>
      <c r="C18" s="96"/>
      <c r="D18" s="17"/>
      <c r="E18" s="76"/>
      <c r="F18" s="81"/>
    </row>
    <row r="19" spans="1:6">
      <c r="A19" s="50" t="s">
        <v>403</v>
      </c>
      <c r="B19" s="39" t="s">
        <v>404</v>
      </c>
      <c r="C19" s="96"/>
      <c r="D19" s="17"/>
      <c r="E19" s="76"/>
      <c r="F19" s="81"/>
    </row>
    <row r="20" spans="1:6" ht="25.5">
      <c r="A20" s="50" t="s">
        <v>405</v>
      </c>
      <c r="B20" s="39" t="s">
        <v>406</v>
      </c>
      <c r="C20" s="96"/>
      <c r="D20" s="17"/>
      <c r="E20" s="76"/>
      <c r="F20" s="81"/>
    </row>
    <row r="21" spans="1:6">
      <c r="A21" s="50" t="s">
        <v>407</v>
      </c>
      <c r="B21" s="39" t="s">
        <v>408</v>
      </c>
      <c r="C21" s="94" t="s">
        <v>43</v>
      </c>
      <c r="D21" s="17">
        <v>0.34</v>
      </c>
      <c r="E21" s="76">
        <v>0.22</v>
      </c>
      <c r="F21" s="81"/>
    </row>
    <row r="22" spans="1:6">
      <c r="A22" s="50" t="s">
        <v>409</v>
      </c>
      <c r="B22" s="39" t="s">
        <v>410</v>
      </c>
      <c r="C22" s="94" t="s">
        <v>43</v>
      </c>
      <c r="D22" s="17">
        <v>0.34</v>
      </c>
      <c r="E22" s="76">
        <v>0.22</v>
      </c>
      <c r="F22" s="81"/>
    </row>
    <row r="23" spans="1:6">
      <c r="A23" s="50" t="s">
        <v>411</v>
      </c>
      <c r="B23" s="39" t="s">
        <v>412</v>
      </c>
      <c r="C23" s="94"/>
      <c r="D23" s="17"/>
      <c r="E23" s="76"/>
      <c r="F23" s="81"/>
    </row>
    <row r="24" spans="1:6">
      <c r="A24" s="50" t="s">
        <v>413</v>
      </c>
      <c r="B24" s="39" t="s">
        <v>124</v>
      </c>
      <c r="C24" s="94" t="s">
        <v>43</v>
      </c>
      <c r="D24" s="67">
        <v>0.55000000000000004</v>
      </c>
      <c r="E24" s="76">
        <v>0.34</v>
      </c>
      <c r="F24" s="81"/>
    </row>
    <row r="25" spans="1:6">
      <c r="A25" s="50" t="s">
        <v>414</v>
      </c>
      <c r="B25" s="39" t="s">
        <v>126</v>
      </c>
      <c r="C25" s="94" t="s">
        <v>43</v>
      </c>
      <c r="D25" s="17">
        <v>0.55000000000000004</v>
      </c>
      <c r="E25" s="76">
        <v>0.34</v>
      </c>
      <c r="F25" s="81"/>
    </row>
    <row r="26" spans="1:6">
      <c r="A26" s="50" t="s">
        <v>415</v>
      </c>
      <c r="B26" s="39" t="s">
        <v>416</v>
      </c>
      <c r="C26" s="94"/>
      <c r="D26" s="17"/>
      <c r="E26" s="76"/>
      <c r="F26" s="81"/>
    </row>
    <row r="27" spans="1:6">
      <c r="A27" s="50" t="s">
        <v>417</v>
      </c>
      <c r="B27" s="39" t="s">
        <v>129</v>
      </c>
      <c r="C27" s="94" t="s">
        <v>43</v>
      </c>
      <c r="D27" s="17">
        <v>0.64</v>
      </c>
      <c r="E27" s="76">
        <v>0.34</v>
      </c>
      <c r="F27" s="81"/>
    </row>
    <row r="28" spans="1:6">
      <c r="A28" s="50" t="s">
        <v>418</v>
      </c>
      <c r="B28" s="39" t="s">
        <v>126</v>
      </c>
      <c r="C28" s="94" t="s">
        <v>43</v>
      </c>
      <c r="D28" s="67">
        <v>0.55000000000000004</v>
      </c>
      <c r="E28" s="76">
        <v>0.34</v>
      </c>
      <c r="F28" s="81"/>
    </row>
    <row r="29" spans="1:6">
      <c r="A29" s="50" t="s">
        <v>419</v>
      </c>
      <c r="B29" s="39" t="s">
        <v>420</v>
      </c>
      <c r="C29" s="94" t="s">
        <v>43</v>
      </c>
      <c r="D29" s="67">
        <v>0.55000000000000004</v>
      </c>
      <c r="E29" s="76">
        <v>0.34</v>
      </c>
      <c r="F29" s="81"/>
    </row>
    <row r="30" spans="1:6">
      <c r="A30" s="50" t="s">
        <v>421</v>
      </c>
      <c r="B30" s="39" t="s">
        <v>422</v>
      </c>
      <c r="C30" s="94" t="s">
        <v>43</v>
      </c>
      <c r="D30" s="17">
        <v>0.74</v>
      </c>
      <c r="E30" s="76">
        <v>0.43</v>
      </c>
      <c r="F30" s="81"/>
    </row>
    <row r="31" spans="1:6">
      <c r="A31" s="50" t="s">
        <v>423</v>
      </c>
      <c r="B31" s="39" t="s">
        <v>424</v>
      </c>
      <c r="C31" s="94" t="s">
        <v>43</v>
      </c>
      <c r="D31" s="12">
        <v>0.64</v>
      </c>
      <c r="E31" s="76">
        <v>0.26</v>
      </c>
      <c r="F31" s="81"/>
    </row>
    <row r="32" spans="1:6">
      <c r="A32" s="50" t="s">
        <v>425</v>
      </c>
      <c r="B32" s="39" t="s">
        <v>426</v>
      </c>
      <c r="C32" s="94" t="s">
        <v>43</v>
      </c>
      <c r="D32" s="12">
        <v>1.34</v>
      </c>
      <c r="E32" s="76">
        <v>0.64</v>
      </c>
      <c r="F32" s="81"/>
    </row>
    <row r="33" spans="1:6">
      <c r="A33" s="50" t="s">
        <v>427</v>
      </c>
      <c r="B33" s="39" t="s">
        <v>428</v>
      </c>
      <c r="C33" s="94" t="s">
        <v>43</v>
      </c>
      <c r="D33" s="12">
        <v>1.34</v>
      </c>
      <c r="E33" s="76">
        <v>0.64</v>
      </c>
      <c r="F33" s="81"/>
    </row>
    <row r="34" spans="1:6">
      <c r="A34" s="50" t="s">
        <v>429</v>
      </c>
      <c r="B34" s="39" t="s">
        <v>430</v>
      </c>
      <c r="C34" s="94" t="s">
        <v>43</v>
      </c>
      <c r="D34" s="12">
        <v>0.56000000000000005</v>
      </c>
      <c r="E34" s="76">
        <v>0.26</v>
      </c>
      <c r="F34" s="81"/>
    </row>
    <row r="35" spans="1:6">
      <c r="A35" s="50" t="s">
        <v>431</v>
      </c>
      <c r="B35" s="39" t="s">
        <v>432</v>
      </c>
      <c r="C35" s="94" t="s">
        <v>43</v>
      </c>
      <c r="D35" s="12">
        <v>0.62</v>
      </c>
      <c r="E35" s="76">
        <v>0.62</v>
      </c>
      <c r="F35" s="81"/>
    </row>
    <row r="36" spans="1:6" ht="26.25">
      <c r="A36" s="50" t="s">
        <v>781</v>
      </c>
      <c r="B36" s="122" t="s">
        <v>782</v>
      </c>
      <c r="C36" s="94" t="s">
        <v>43</v>
      </c>
      <c r="D36" s="12">
        <v>0.64</v>
      </c>
      <c r="E36" s="76">
        <v>0.43</v>
      </c>
      <c r="F36" s="81"/>
    </row>
    <row r="37" spans="1:6">
      <c r="A37" s="50" t="s">
        <v>433</v>
      </c>
      <c r="B37" s="39" t="s">
        <v>434</v>
      </c>
      <c r="C37" s="94"/>
      <c r="D37" s="12"/>
      <c r="E37" s="76"/>
      <c r="F37" s="81"/>
    </row>
    <row r="38" spans="1:6">
      <c r="A38" s="50" t="s">
        <v>435</v>
      </c>
      <c r="B38" s="39" t="s">
        <v>436</v>
      </c>
      <c r="C38" s="94" t="s">
        <v>43</v>
      </c>
      <c r="D38" s="17">
        <v>0.43</v>
      </c>
      <c r="E38" s="76">
        <v>0.19</v>
      </c>
      <c r="F38" s="81"/>
    </row>
    <row r="39" spans="1:6">
      <c r="A39" s="50" t="s">
        <v>437</v>
      </c>
      <c r="B39" s="39" t="s">
        <v>438</v>
      </c>
      <c r="C39" s="94" t="s">
        <v>43</v>
      </c>
      <c r="D39" s="98">
        <v>0.9</v>
      </c>
      <c r="E39" s="76">
        <v>0.48</v>
      </c>
      <c r="F39" s="81"/>
    </row>
    <row r="40" spans="1:6" ht="25.5">
      <c r="A40" s="50" t="s">
        <v>439</v>
      </c>
      <c r="B40" s="39" t="s">
        <v>440</v>
      </c>
      <c r="C40" s="94" t="s">
        <v>43</v>
      </c>
      <c r="D40" s="12">
        <v>1.1200000000000001</v>
      </c>
      <c r="E40" s="76">
        <v>0.64</v>
      </c>
      <c r="F40" s="81"/>
    </row>
    <row r="41" spans="1:6">
      <c r="A41" s="50" t="s">
        <v>441</v>
      </c>
      <c r="B41" s="39" t="s">
        <v>442</v>
      </c>
      <c r="C41" s="94"/>
      <c r="D41" s="12"/>
      <c r="E41" s="76"/>
      <c r="F41" s="81"/>
    </row>
    <row r="42" spans="1:6">
      <c r="A42" s="50" t="s">
        <v>443</v>
      </c>
      <c r="B42" s="39" t="s">
        <v>444</v>
      </c>
      <c r="C42" s="94" t="s">
        <v>43</v>
      </c>
      <c r="D42" s="17">
        <v>0.64</v>
      </c>
      <c r="E42" s="76">
        <v>0.37</v>
      </c>
      <c r="F42" s="81"/>
    </row>
    <row r="43" spans="1:6" ht="25.5">
      <c r="A43" s="50" t="s">
        <v>445</v>
      </c>
      <c r="B43" s="39" t="s">
        <v>446</v>
      </c>
      <c r="C43" s="94" t="s">
        <v>43</v>
      </c>
      <c r="D43" s="67">
        <v>0.37</v>
      </c>
      <c r="E43" s="68">
        <v>0.19</v>
      </c>
      <c r="F43" s="81"/>
    </row>
    <row r="44" spans="1:6">
      <c r="A44" s="50" t="s">
        <v>447</v>
      </c>
      <c r="B44" s="39" t="s">
        <v>448</v>
      </c>
      <c r="C44" s="94"/>
      <c r="D44" s="17"/>
      <c r="E44" s="76"/>
      <c r="F44" s="81"/>
    </row>
    <row r="45" spans="1:6">
      <c r="A45" s="50" t="s">
        <v>449</v>
      </c>
      <c r="B45" s="39" t="s">
        <v>450</v>
      </c>
      <c r="C45" s="94" t="s">
        <v>43</v>
      </c>
      <c r="D45" s="17">
        <v>0.48</v>
      </c>
      <c r="E45" s="76">
        <v>0.23</v>
      </c>
      <c r="F45" s="81"/>
    </row>
    <row r="46" spans="1:6">
      <c r="A46" s="50" t="s">
        <v>451</v>
      </c>
      <c r="B46" s="39" t="s">
        <v>148</v>
      </c>
      <c r="C46" s="94" t="s">
        <v>43</v>
      </c>
      <c r="D46" s="17">
        <v>0.48</v>
      </c>
      <c r="E46" s="76">
        <v>0.28999999999999998</v>
      </c>
      <c r="F46" s="81"/>
    </row>
    <row r="47" spans="1:6">
      <c r="A47" s="50" t="s">
        <v>452</v>
      </c>
      <c r="B47" s="39" t="s">
        <v>453</v>
      </c>
      <c r="C47" s="94" t="s">
        <v>43</v>
      </c>
      <c r="D47" s="17">
        <v>0.48</v>
      </c>
      <c r="E47" s="76">
        <v>0.28999999999999998</v>
      </c>
      <c r="F47" s="81"/>
    </row>
    <row r="48" spans="1:6">
      <c r="A48" s="50" t="s">
        <v>454</v>
      </c>
      <c r="B48" s="39" t="s">
        <v>455</v>
      </c>
      <c r="C48" s="94" t="s">
        <v>43</v>
      </c>
      <c r="D48" s="17">
        <v>0.43</v>
      </c>
      <c r="E48" s="76">
        <v>0.19</v>
      </c>
      <c r="F48" s="81"/>
    </row>
    <row r="49" spans="1:6" ht="25.5">
      <c r="A49" s="50" t="s">
        <v>456</v>
      </c>
      <c r="B49" s="39" t="s">
        <v>457</v>
      </c>
      <c r="C49" s="94" t="s">
        <v>43</v>
      </c>
      <c r="D49" s="50">
        <v>1.07</v>
      </c>
      <c r="E49" s="76">
        <v>0.23</v>
      </c>
      <c r="F49" s="81"/>
    </row>
    <row r="50" spans="1:6">
      <c r="A50" s="50" t="s">
        <v>458</v>
      </c>
      <c r="B50" s="39" t="s">
        <v>459</v>
      </c>
      <c r="C50" s="94"/>
      <c r="D50" s="50"/>
      <c r="E50" s="76"/>
      <c r="F50" s="81"/>
    </row>
    <row r="51" spans="1:6">
      <c r="A51" s="50" t="s">
        <v>460</v>
      </c>
      <c r="B51" s="39" t="s">
        <v>461</v>
      </c>
      <c r="C51" s="94" t="s">
        <v>43</v>
      </c>
      <c r="D51" s="50">
        <v>0.74</v>
      </c>
      <c r="E51" s="76">
        <v>0.37</v>
      </c>
      <c r="F51" s="81"/>
    </row>
    <row r="52" spans="1:6">
      <c r="A52" s="50" t="s">
        <v>462</v>
      </c>
      <c r="B52" s="39" t="s">
        <v>463</v>
      </c>
      <c r="C52" s="94" t="s">
        <v>43</v>
      </c>
      <c r="D52" s="67">
        <v>0.55000000000000004</v>
      </c>
      <c r="E52" s="76">
        <v>0.37</v>
      </c>
      <c r="F52" s="81"/>
    </row>
    <row r="53" spans="1:6">
      <c r="A53" s="50" t="s">
        <v>464</v>
      </c>
      <c r="B53" s="43" t="s">
        <v>465</v>
      </c>
      <c r="C53" s="94" t="s">
        <v>43</v>
      </c>
      <c r="D53" s="67">
        <v>0.55000000000000004</v>
      </c>
      <c r="E53" s="76">
        <v>0.37</v>
      </c>
      <c r="F53" s="81"/>
    </row>
    <row r="54" spans="1:6">
      <c r="A54" s="50" t="s">
        <v>466</v>
      </c>
      <c r="B54" s="43" t="s">
        <v>467</v>
      </c>
      <c r="C54" s="94" t="s">
        <v>43</v>
      </c>
      <c r="D54" s="67">
        <v>0.55000000000000004</v>
      </c>
      <c r="E54" s="76">
        <v>0.37</v>
      </c>
      <c r="F54" s="81"/>
    </row>
    <row r="55" spans="1:6">
      <c r="A55" s="50" t="s">
        <v>468</v>
      </c>
      <c r="B55" s="43" t="s">
        <v>469</v>
      </c>
      <c r="C55" s="94" t="s">
        <v>43</v>
      </c>
      <c r="D55" s="12">
        <v>0.79</v>
      </c>
      <c r="E55" s="76">
        <v>0.56000000000000005</v>
      </c>
      <c r="F55" s="81"/>
    </row>
    <row r="56" spans="1:6">
      <c r="A56" s="50" t="s">
        <v>470</v>
      </c>
      <c r="B56" s="43" t="s">
        <v>471</v>
      </c>
      <c r="C56" s="94" t="s">
        <v>43</v>
      </c>
      <c r="D56" s="17">
        <v>0.86</v>
      </c>
      <c r="E56" s="76">
        <v>0.37</v>
      </c>
      <c r="F56" s="81"/>
    </row>
    <row r="57" spans="1:6">
      <c r="A57" s="50" t="s">
        <v>472</v>
      </c>
      <c r="B57" s="43" t="s">
        <v>473</v>
      </c>
      <c r="C57" s="94" t="s">
        <v>43</v>
      </c>
      <c r="D57" s="12">
        <v>0.79</v>
      </c>
      <c r="E57" s="76">
        <v>0.56000000000000005</v>
      </c>
      <c r="F57" s="81"/>
    </row>
    <row r="58" spans="1:6">
      <c r="A58" s="50" t="s">
        <v>474</v>
      </c>
      <c r="B58" s="43" t="s">
        <v>475</v>
      </c>
      <c r="C58" s="94" t="s">
        <v>43</v>
      </c>
      <c r="D58" s="12">
        <v>0.79</v>
      </c>
      <c r="E58" s="76">
        <v>0.56000000000000005</v>
      </c>
      <c r="F58" s="81"/>
    </row>
    <row r="59" spans="1:6">
      <c r="A59" s="50" t="s">
        <v>476</v>
      </c>
      <c r="B59" s="43" t="s">
        <v>477</v>
      </c>
      <c r="C59" s="94" t="s">
        <v>43</v>
      </c>
      <c r="D59" s="67">
        <v>0.55000000000000004</v>
      </c>
      <c r="E59" s="76">
        <v>0.37</v>
      </c>
      <c r="F59" s="81"/>
    </row>
    <row r="60" spans="1:6">
      <c r="A60" s="50" t="s">
        <v>478</v>
      </c>
      <c r="B60" s="43" t="s">
        <v>479</v>
      </c>
      <c r="C60" s="94"/>
      <c r="D60" s="17"/>
      <c r="E60" s="76"/>
      <c r="F60" s="81"/>
    </row>
    <row r="61" spans="1:6">
      <c r="A61" s="50" t="s">
        <v>480</v>
      </c>
      <c r="B61" s="43" t="s">
        <v>481</v>
      </c>
      <c r="C61" s="94" t="s">
        <v>43</v>
      </c>
      <c r="D61" s="17">
        <v>0.91</v>
      </c>
      <c r="E61" s="76">
        <v>0.43</v>
      </c>
      <c r="F61" s="81"/>
    </row>
    <row r="62" spans="1:6">
      <c r="A62" s="50" t="s">
        <v>482</v>
      </c>
      <c r="B62" s="43" t="s">
        <v>483</v>
      </c>
      <c r="C62" s="94" t="s">
        <v>43</v>
      </c>
      <c r="D62" s="67">
        <v>0.55000000000000004</v>
      </c>
      <c r="E62" s="76">
        <v>0.37</v>
      </c>
      <c r="F62" s="81"/>
    </row>
    <row r="63" spans="1:6">
      <c r="A63" s="50" t="s">
        <v>484</v>
      </c>
      <c r="B63" s="43" t="s">
        <v>485</v>
      </c>
      <c r="C63" s="94"/>
      <c r="D63" s="17"/>
      <c r="E63" s="76"/>
      <c r="F63" s="81"/>
    </row>
    <row r="64" spans="1:6">
      <c r="A64" s="50" t="s">
        <v>486</v>
      </c>
      <c r="B64" s="43" t="s">
        <v>487</v>
      </c>
      <c r="C64" s="94" t="s">
        <v>43</v>
      </c>
      <c r="D64" s="98">
        <v>0.9</v>
      </c>
      <c r="E64" s="76">
        <v>0.56000000000000005</v>
      </c>
      <c r="F64" s="81"/>
    </row>
    <row r="65" spans="1:6">
      <c r="A65" s="50" t="s">
        <v>488</v>
      </c>
      <c r="B65" s="43" t="s">
        <v>126</v>
      </c>
      <c r="C65" s="94" t="s">
        <v>43</v>
      </c>
      <c r="D65" s="12">
        <v>0.79</v>
      </c>
      <c r="E65" s="76">
        <v>0.56000000000000005</v>
      </c>
      <c r="F65" s="81"/>
    </row>
    <row r="66" spans="1:6">
      <c r="A66" s="50" t="s">
        <v>489</v>
      </c>
      <c r="B66" s="43" t="s">
        <v>490</v>
      </c>
      <c r="C66" s="94"/>
      <c r="D66" s="12"/>
      <c r="E66" s="76"/>
      <c r="F66" s="81"/>
    </row>
    <row r="67" spans="1:6">
      <c r="A67" s="50" t="s">
        <v>491</v>
      </c>
      <c r="B67" s="43" t="s">
        <v>492</v>
      </c>
      <c r="C67" s="94" t="s">
        <v>43</v>
      </c>
      <c r="D67" s="12">
        <v>2.34</v>
      </c>
      <c r="E67" s="76">
        <v>0.97</v>
      </c>
      <c r="F67" s="81"/>
    </row>
    <row r="68" spans="1:6">
      <c r="A68" s="50" t="s">
        <v>493</v>
      </c>
      <c r="B68" s="39" t="s">
        <v>126</v>
      </c>
      <c r="C68" s="94" t="s">
        <v>43</v>
      </c>
      <c r="D68" s="12">
        <v>0.79</v>
      </c>
      <c r="E68" s="76">
        <v>0.56000000000000005</v>
      </c>
      <c r="F68" s="81"/>
    </row>
    <row r="69" spans="1:6" ht="25.5">
      <c r="A69" s="50" t="s">
        <v>494</v>
      </c>
      <c r="B69" s="39" t="s">
        <v>495</v>
      </c>
      <c r="C69" s="94" t="s">
        <v>43</v>
      </c>
      <c r="D69" s="98">
        <v>1.9</v>
      </c>
      <c r="E69" s="76">
        <v>0.79</v>
      </c>
      <c r="F69" s="81"/>
    </row>
    <row r="70" spans="1:6" ht="25.5">
      <c r="A70" s="50" t="s">
        <v>496</v>
      </c>
      <c r="B70" s="39" t="s">
        <v>497</v>
      </c>
      <c r="C70" s="94" t="s">
        <v>43</v>
      </c>
      <c r="D70" s="50">
        <v>0.74</v>
      </c>
      <c r="E70" s="76">
        <v>0.34</v>
      </c>
      <c r="F70" s="81"/>
    </row>
    <row r="71" spans="1:6">
      <c r="A71" s="50" t="s">
        <v>498</v>
      </c>
      <c r="B71" s="39" t="s">
        <v>499</v>
      </c>
      <c r="C71" s="94"/>
      <c r="D71" s="17"/>
      <c r="E71" s="76"/>
      <c r="F71" s="81"/>
    </row>
    <row r="72" spans="1:6">
      <c r="A72" s="50" t="s">
        <v>756</v>
      </c>
      <c r="B72" s="39" t="s">
        <v>757</v>
      </c>
      <c r="C72" s="94"/>
      <c r="D72" s="17"/>
      <c r="E72" s="76"/>
      <c r="F72" s="81"/>
    </row>
    <row r="73" spans="1:6">
      <c r="A73" s="50" t="s">
        <v>759</v>
      </c>
      <c r="B73" s="39" t="s">
        <v>758</v>
      </c>
      <c r="C73" s="94" t="s">
        <v>43</v>
      </c>
      <c r="D73" s="17">
        <v>0.62</v>
      </c>
      <c r="E73" s="76">
        <v>0.62</v>
      </c>
      <c r="F73" s="81"/>
    </row>
    <row r="74" spans="1:6" ht="25.5">
      <c r="A74" s="50" t="s">
        <v>500</v>
      </c>
      <c r="B74" s="39" t="s">
        <v>501</v>
      </c>
      <c r="C74" s="94" t="s">
        <v>43</v>
      </c>
      <c r="D74" s="12">
        <v>0.79</v>
      </c>
      <c r="E74" s="76">
        <v>0.79</v>
      </c>
      <c r="F74" s="81"/>
    </row>
    <row r="75" spans="1:6">
      <c r="A75" s="50" t="s">
        <v>502</v>
      </c>
      <c r="B75" s="39" t="s">
        <v>503</v>
      </c>
      <c r="C75" s="94"/>
      <c r="D75" s="17"/>
      <c r="E75" s="76"/>
      <c r="F75" s="81"/>
    </row>
    <row r="76" spans="1:6">
      <c r="A76" s="50" t="s">
        <v>504</v>
      </c>
      <c r="B76" s="39" t="s">
        <v>505</v>
      </c>
      <c r="C76" s="94" t="s">
        <v>43</v>
      </c>
      <c r="D76" s="12">
        <v>1.1200000000000001</v>
      </c>
      <c r="E76" s="76">
        <v>0.64</v>
      </c>
      <c r="F76" s="81"/>
    </row>
    <row r="77" spans="1:6">
      <c r="A77" s="50" t="s">
        <v>506</v>
      </c>
      <c r="B77" s="152" t="s">
        <v>507</v>
      </c>
      <c r="C77" s="94" t="s">
        <v>43</v>
      </c>
      <c r="D77" s="12">
        <v>2.34</v>
      </c>
      <c r="E77" s="76">
        <v>0.79</v>
      </c>
      <c r="F77" s="81"/>
    </row>
    <row r="78" spans="1:6">
      <c r="A78" s="50" t="s">
        <v>508</v>
      </c>
      <c r="B78" s="39" t="s">
        <v>509</v>
      </c>
      <c r="C78" s="94"/>
      <c r="D78" s="17"/>
      <c r="E78" s="76"/>
      <c r="F78" s="81"/>
    </row>
    <row r="79" spans="1:6">
      <c r="A79" s="50" t="s">
        <v>510</v>
      </c>
      <c r="B79" s="39" t="s">
        <v>511</v>
      </c>
      <c r="C79" s="94"/>
      <c r="D79" s="17"/>
      <c r="E79" s="76"/>
      <c r="F79" s="81"/>
    </row>
    <row r="80" spans="1:6">
      <c r="A80" s="50" t="s">
        <v>512</v>
      </c>
      <c r="B80" s="39" t="s">
        <v>513</v>
      </c>
      <c r="C80" s="94" t="s">
        <v>43</v>
      </c>
      <c r="D80" s="12">
        <v>2.33</v>
      </c>
      <c r="E80" s="76">
        <v>2.33</v>
      </c>
      <c r="F80" s="81"/>
    </row>
    <row r="81" spans="1:6" ht="25.5">
      <c r="A81" s="50" t="s">
        <v>514</v>
      </c>
      <c r="B81" s="39" t="s">
        <v>515</v>
      </c>
      <c r="C81" s="94" t="s">
        <v>43</v>
      </c>
      <c r="D81" s="12">
        <v>3.11</v>
      </c>
      <c r="E81" s="76">
        <v>3.11</v>
      </c>
      <c r="F81" s="81"/>
    </row>
    <row r="82" spans="1:6" ht="25.5">
      <c r="A82" s="50" t="s">
        <v>516</v>
      </c>
      <c r="B82" s="39" t="s">
        <v>517</v>
      </c>
      <c r="C82" s="94" t="s">
        <v>43</v>
      </c>
      <c r="D82" s="12">
        <v>2.33</v>
      </c>
      <c r="E82" s="76">
        <v>0.62</v>
      </c>
      <c r="F82" s="81"/>
    </row>
    <row r="83" spans="1:6">
      <c r="A83" s="14" t="s">
        <v>890</v>
      </c>
      <c r="B83" s="14"/>
      <c r="C83" s="14"/>
      <c r="D83" s="14"/>
      <c r="E83" s="14"/>
      <c r="F83" s="14"/>
    </row>
    <row r="84" spans="1:6">
      <c r="D84">
        <f>SUM(D11:D82)</f>
        <v>44.87</v>
      </c>
    </row>
    <row r="86" spans="1:6">
      <c r="C86" s="148" t="s">
        <v>826</v>
      </c>
      <c r="D86" s="148"/>
    </row>
    <row r="87" spans="1:6">
      <c r="C87" s="149" t="s">
        <v>827</v>
      </c>
      <c r="D87" s="149"/>
    </row>
    <row r="89" spans="1:6" ht="15.75">
      <c r="A89" s="222" t="s">
        <v>39</v>
      </c>
      <c r="B89" s="222"/>
      <c r="C89" s="222"/>
      <c r="D89" s="222"/>
      <c r="E89" s="222"/>
      <c r="F89" s="222"/>
    </row>
    <row r="90" spans="1:6">
      <c r="A90" s="223" t="s">
        <v>274</v>
      </c>
      <c r="B90" s="223"/>
      <c r="C90" s="223"/>
      <c r="D90" s="223"/>
      <c r="E90" s="223"/>
      <c r="F90" s="223"/>
    </row>
    <row r="91" spans="1:6" ht="38.25">
      <c r="A91" s="93" t="s">
        <v>2</v>
      </c>
      <c r="B91" s="93" t="s">
        <v>47</v>
      </c>
      <c r="C91" s="37" t="s">
        <v>41</v>
      </c>
      <c r="D91" s="99" t="s">
        <v>296</v>
      </c>
      <c r="E91" s="99" t="s">
        <v>297</v>
      </c>
      <c r="F91" s="37" t="s">
        <v>42</v>
      </c>
    </row>
    <row r="92" spans="1:6">
      <c r="A92" s="83" t="s">
        <v>301</v>
      </c>
      <c r="B92" s="73" t="s">
        <v>741</v>
      </c>
      <c r="C92" s="153"/>
      <c r="D92" s="17"/>
      <c r="E92" s="17"/>
      <c r="F92" s="17"/>
    </row>
    <row r="93" spans="1:6">
      <c r="A93" s="50" t="s">
        <v>46</v>
      </c>
      <c r="B93" s="39" t="s">
        <v>303</v>
      </c>
      <c r="C93" s="94" t="s">
        <v>50</v>
      </c>
      <c r="D93" s="50">
        <v>0.23</v>
      </c>
      <c r="E93" s="76">
        <v>0.23</v>
      </c>
      <c r="F93" s="81"/>
    </row>
    <row r="94" spans="1:6">
      <c r="A94" s="50" t="s">
        <v>57</v>
      </c>
      <c r="B94" s="39" t="s">
        <v>304</v>
      </c>
      <c r="C94" s="95"/>
      <c r="D94" s="50"/>
      <c r="E94" s="76"/>
      <c r="F94" s="81"/>
    </row>
    <row r="95" spans="1:6" ht="38.25">
      <c r="A95" s="50" t="s">
        <v>305</v>
      </c>
      <c r="B95" s="39" t="s">
        <v>306</v>
      </c>
      <c r="C95" s="94" t="s">
        <v>55</v>
      </c>
      <c r="D95" s="50">
        <v>0.23</v>
      </c>
      <c r="E95" s="76">
        <v>0.23</v>
      </c>
      <c r="F95" s="81"/>
    </row>
    <row r="96" spans="1:6" ht="25.5">
      <c r="A96" s="50" t="s">
        <v>307</v>
      </c>
      <c r="B96" s="39" t="s">
        <v>308</v>
      </c>
      <c r="C96" s="94" t="s">
        <v>55</v>
      </c>
      <c r="D96" s="50">
        <v>0.44</v>
      </c>
      <c r="E96" s="76">
        <v>0.44</v>
      </c>
      <c r="F96" s="81"/>
    </row>
    <row r="97" spans="1:6">
      <c r="A97" s="50" t="s">
        <v>309</v>
      </c>
      <c r="B97" s="39" t="s">
        <v>310</v>
      </c>
      <c r="C97" s="94" t="s">
        <v>55</v>
      </c>
      <c r="D97" s="50">
        <v>0.56000000000000005</v>
      </c>
      <c r="E97" s="76">
        <v>0.56000000000000005</v>
      </c>
      <c r="F97" s="81"/>
    </row>
    <row r="98" spans="1:6">
      <c r="A98" s="50" t="s">
        <v>60</v>
      </c>
      <c r="B98" s="39" t="s">
        <v>311</v>
      </c>
      <c r="C98" s="94"/>
      <c r="D98" s="50"/>
      <c r="E98" s="76"/>
      <c r="F98" s="81"/>
    </row>
    <row r="99" spans="1:6">
      <c r="A99" s="50" t="s">
        <v>312</v>
      </c>
      <c r="B99" s="39" t="s">
        <v>313</v>
      </c>
      <c r="C99" s="94" t="s">
        <v>55</v>
      </c>
      <c r="D99" s="50">
        <v>0.33</v>
      </c>
      <c r="E99" s="76">
        <v>0.33</v>
      </c>
      <c r="F99" s="81"/>
    </row>
    <row r="100" spans="1:6">
      <c r="A100" s="50" t="s">
        <v>314</v>
      </c>
      <c r="B100" s="39" t="s">
        <v>315</v>
      </c>
      <c r="C100" s="94" t="s">
        <v>55</v>
      </c>
      <c r="D100" s="50">
        <v>0.33</v>
      </c>
      <c r="E100" s="76">
        <v>0.33</v>
      </c>
      <c r="F100" s="81"/>
    </row>
    <row r="101" spans="1:6" ht="26.25">
      <c r="A101" s="50" t="s">
        <v>61</v>
      </c>
      <c r="B101" s="122" t="s">
        <v>778</v>
      </c>
      <c r="C101" s="94" t="s">
        <v>780</v>
      </c>
      <c r="D101" s="50">
        <v>0.22</v>
      </c>
      <c r="E101" s="76">
        <v>0.22</v>
      </c>
      <c r="F101" s="81"/>
    </row>
    <row r="102" spans="1:6">
      <c r="A102" s="108" t="s">
        <v>400</v>
      </c>
      <c r="B102" s="40" t="s">
        <v>401</v>
      </c>
      <c r="C102" s="96"/>
      <c r="D102" s="17"/>
      <c r="E102" s="76"/>
      <c r="F102" s="81"/>
    </row>
    <row r="103" spans="1:6">
      <c r="A103" s="50" t="s">
        <v>115</v>
      </c>
      <c r="B103" s="39" t="s">
        <v>402</v>
      </c>
      <c r="C103" s="96"/>
      <c r="D103" s="17"/>
      <c r="E103" s="76"/>
      <c r="F103" s="81"/>
    </row>
    <row r="104" spans="1:6">
      <c r="A104" s="50" t="s">
        <v>403</v>
      </c>
      <c r="B104" s="39" t="s">
        <v>404</v>
      </c>
      <c r="C104" s="96"/>
      <c r="D104" s="17"/>
      <c r="E104" s="76"/>
      <c r="F104" s="81"/>
    </row>
    <row r="105" spans="1:6" ht="25.5">
      <c r="A105" s="50" t="s">
        <v>405</v>
      </c>
      <c r="B105" s="39" t="s">
        <v>406</v>
      </c>
      <c r="C105" s="96"/>
      <c r="D105" s="17"/>
      <c r="E105" s="76"/>
      <c r="F105" s="81"/>
    </row>
    <row r="106" spans="1:6">
      <c r="A106" s="50" t="s">
        <v>407</v>
      </c>
      <c r="B106" s="39" t="s">
        <v>408</v>
      </c>
      <c r="C106" s="94" t="s">
        <v>43</v>
      </c>
      <c r="D106" s="17">
        <v>0.34</v>
      </c>
      <c r="E106" s="76">
        <v>0.22</v>
      </c>
      <c r="F106" s="81"/>
    </row>
    <row r="107" spans="1:6">
      <c r="A107" s="50" t="s">
        <v>409</v>
      </c>
      <c r="B107" s="39" t="s">
        <v>410</v>
      </c>
      <c r="C107" s="94" t="s">
        <v>43</v>
      </c>
      <c r="D107" s="17">
        <v>0.34</v>
      </c>
      <c r="E107" s="76">
        <v>0.22</v>
      </c>
      <c r="F107" s="81"/>
    </row>
    <row r="108" spans="1:6">
      <c r="A108" s="50" t="s">
        <v>411</v>
      </c>
      <c r="B108" s="39" t="s">
        <v>412</v>
      </c>
      <c r="C108" s="94"/>
      <c r="D108" s="17"/>
      <c r="E108" s="76"/>
      <c r="F108" s="81"/>
    </row>
    <row r="109" spans="1:6">
      <c r="A109" s="50" t="s">
        <v>413</v>
      </c>
      <c r="B109" s="39" t="s">
        <v>124</v>
      </c>
      <c r="C109" s="94" t="s">
        <v>43</v>
      </c>
      <c r="D109" s="67">
        <v>0.55000000000000004</v>
      </c>
      <c r="E109" s="76">
        <v>0.34</v>
      </c>
      <c r="F109" s="81"/>
    </row>
    <row r="110" spans="1:6">
      <c r="A110" s="50" t="s">
        <v>414</v>
      </c>
      <c r="B110" s="39" t="s">
        <v>126</v>
      </c>
      <c r="C110" s="94" t="s">
        <v>43</v>
      </c>
      <c r="D110" s="17">
        <v>0.55000000000000004</v>
      </c>
      <c r="E110" s="76">
        <v>0.34</v>
      </c>
      <c r="F110" s="81"/>
    </row>
    <row r="111" spans="1:6">
      <c r="A111" s="50" t="s">
        <v>415</v>
      </c>
      <c r="B111" s="39" t="s">
        <v>416</v>
      </c>
      <c r="C111" s="94"/>
      <c r="D111" s="17"/>
      <c r="E111" s="76"/>
      <c r="F111" s="81"/>
    </row>
    <row r="112" spans="1:6">
      <c r="A112" s="50" t="s">
        <v>417</v>
      </c>
      <c r="B112" s="39" t="s">
        <v>129</v>
      </c>
      <c r="C112" s="94" t="s">
        <v>43</v>
      </c>
      <c r="D112" s="17">
        <v>0.64</v>
      </c>
      <c r="E112" s="76">
        <v>0.34</v>
      </c>
      <c r="F112" s="81"/>
    </row>
    <row r="113" spans="1:6">
      <c r="A113" s="50" t="s">
        <v>418</v>
      </c>
      <c r="B113" s="39" t="s">
        <v>126</v>
      </c>
      <c r="C113" s="94" t="s">
        <v>43</v>
      </c>
      <c r="D113" s="67">
        <v>0.55000000000000004</v>
      </c>
      <c r="E113" s="76">
        <v>0.34</v>
      </c>
      <c r="F113" s="81"/>
    </row>
    <row r="114" spans="1:6">
      <c r="A114" s="50" t="s">
        <v>419</v>
      </c>
      <c r="B114" s="39" t="s">
        <v>420</v>
      </c>
      <c r="C114" s="94" t="s">
        <v>43</v>
      </c>
      <c r="D114" s="67">
        <v>0.55000000000000004</v>
      </c>
      <c r="E114" s="76">
        <v>0.34</v>
      </c>
      <c r="F114" s="81"/>
    </row>
    <row r="115" spans="1:6">
      <c r="A115" s="50" t="s">
        <v>421</v>
      </c>
      <c r="B115" s="39" t="s">
        <v>422</v>
      </c>
      <c r="C115" s="94" t="s">
        <v>43</v>
      </c>
      <c r="D115" s="17">
        <v>0.74</v>
      </c>
      <c r="E115" s="76">
        <v>0.43</v>
      </c>
      <c r="F115" s="81"/>
    </row>
    <row r="116" spans="1:6">
      <c r="A116" s="50" t="s">
        <v>423</v>
      </c>
      <c r="B116" s="39" t="s">
        <v>424</v>
      </c>
      <c r="C116" s="94" t="s">
        <v>43</v>
      </c>
      <c r="D116" s="12">
        <v>0.64</v>
      </c>
      <c r="E116" s="76">
        <v>0.26</v>
      </c>
      <c r="F116" s="81"/>
    </row>
    <row r="117" spans="1:6">
      <c r="A117" s="50" t="s">
        <v>425</v>
      </c>
      <c r="B117" s="39" t="s">
        <v>426</v>
      </c>
      <c r="C117" s="94" t="s">
        <v>43</v>
      </c>
      <c r="D117" s="12">
        <v>1.34</v>
      </c>
      <c r="E117" s="76">
        <v>0.64</v>
      </c>
      <c r="F117" s="81"/>
    </row>
    <row r="118" spans="1:6">
      <c r="A118" s="50" t="s">
        <v>427</v>
      </c>
      <c r="B118" s="39" t="s">
        <v>428</v>
      </c>
      <c r="C118" s="94" t="s">
        <v>43</v>
      </c>
      <c r="D118" s="12">
        <v>1.34</v>
      </c>
      <c r="E118" s="76">
        <v>0.64</v>
      </c>
      <c r="F118" s="81"/>
    </row>
    <row r="119" spans="1:6">
      <c r="A119" s="50" t="s">
        <v>429</v>
      </c>
      <c r="B119" s="39" t="s">
        <v>430</v>
      </c>
      <c r="C119" s="94" t="s">
        <v>43</v>
      </c>
      <c r="D119" s="12">
        <v>0.56000000000000005</v>
      </c>
      <c r="E119" s="76">
        <v>0.26</v>
      </c>
      <c r="F119" s="81"/>
    </row>
    <row r="120" spans="1:6">
      <c r="A120" s="50" t="s">
        <v>431</v>
      </c>
      <c r="B120" s="39" t="s">
        <v>432</v>
      </c>
      <c r="C120" s="94" t="s">
        <v>43</v>
      </c>
      <c r="D120" s="12">
        <v>0.62</v>
      </c>
      <c r="E120" s="76">
        <v>0.62</v>
      </c>
      <c r="F120" s="81"/>
    </row>
    <row r="121" spans="1:6" ht="26.25">
      <c r="A121" s="50" t="s">
        <v>781</v>
      </c>
      <c r="B121" s="122" t="s">
        <v>782</v>
      </c>
      <c r="C121" s="94" t="s">
        <v>43</v>
      </c>
      <c r="D121" s="12">
        <v>0.64</v>
      </c>
      <c r="E121" s="76">
        <v>0.43</v>
      </c>
      <c r="F121" s="81"/>
    </row>
    <row r="122" spans="1:6">
      <c r="A122" s="50" t="s">
        <v>433</v>
      </c>
      <c r="B122" s="39" t="s">
        <v>434</v>
      </c>
      <c r="C122" s="94"/>
      <c r="D122" s="12"/>
      <c r="E122" s="76"/>
      <c r="F122" s="81"/>
    </row>
    <row r="123" spans="1:6">
      <c r="A123" s="50" t="s">
        <v>435</v>
      </c>
      <c r="B123" s="39" t="s">
        <v>436</v>
      </c>
      <c r="C123" s="94" t="s">
        <v>43</v>
      </c>
      <c r="D123" s="17">
        <v>0.43</v>
      </c>
      <c r="E123" s="76">
        <v>0.19</v>
      </c>
      <c r="F123" s="81"/>
    </row>
    <row r="124" spans="1:6">
      <c r="A124" s="50" t="s">
        <v>437</v>
      </c>
      <c r="B124" s="39" t="s">
        <v>438</v>
      </c>
      <c r="C124" s="94" t="s">
        <v>43</v>
      </c>
      <c r="D124" s="98">
        <v>0.9</v>
      </c>
      <c r="E124" s="76">
        <v>0.48</v>
      </c>
      <c r="F124" s="81"/>
    </row>
    <row r="125" spans="1:6" ht="25.5">
      <c r="A125" s="50" t="s">
        <v>439</v>
      </c>
      <c r="B125" s="39" t="s">
        <v>440</v>
      </c>
      <c r="C125" s="94" t="s">
        <v>43</v>
      </c>
      <c r="D125" s="12">
        <v>1.1200000000000001</v>
      </c>
      <c r="E125" s="76">
        <v>0.64</v>
      </c>
      <c r="F125" s="81"/>
    </row>
    <row r="126" spans="1:6">
      <c r="A126" s="50" t="s">
        <v>441</v>
      </c>
      <c r="B126" s="39" t="s">
        <v>442</v>
      </c>
      <c r="C126" s="94"/>
      <c r="D126" s="12"/>
      <c r="E126" s="76"/>
      <c r="F126" s="81"/>
    </row>
    <row r="127" spans="1:6">
      <c r="A127" s="50" t="s">
        <v>443</v>
      </c>
      <c r="B127" s="39" t="s">
        <v>444</v>
      </c>
      <c r="C127" s="94" t="s">
        <v>43</v>
      </c>
      <c r="D127" s="17">
        <v>0.64</v>
      </c>
      <c r="E127" s="76">
        <v>0.37</v>
      </c>
      <c r="F127" s="81"/>
    </row>
    <row r="128" spans="1:6" ht="25.5">
      <c r="A128" s="50" t="s">
        <v>445</v>
      </c>
      <c r="B128" s="39" t="s">
        <v>446</v>
      </c>
      <c r="C128" s="94" t="s">
        <v>43</v>
      </c>
      <c r="D128" s="67">
        <v>0.37</v>
      </c>
      <c r="E128" s="68">
        <v>0.19</v>
      </c>
      <c r="F128" s="81"/>
    </row>
    <row r="129" spans="1:6">
      <c r="A129" s="50" t="s">
        <v>447</v>
      </c>
      <c r="B129" s="39" t="s">
        <v>448</v>
      </c>
      <c r="C129" s="94"/>
      <c r="D129" s="17"/>
      <c r="E129" s="76"/>
      <c r="F129" s="81"/>
    </row>
    <row r="130" spans="1:6">
      <c r="A130" s="50" t="s">
        <v>449</v>
      </c>
      <c r="B130" s="39" t="s">
        <v>450</v>
      </c>
      <c r="C130" s="94" t="s">
        <v>43</v>
      </c>
      <c r="D130" s="17">
        <v>0.48</v>
      </c>
      <c r="E130" s="76">
        <v>0.23</v>
      </c>
      <c r="F130" s="81"/>
    </row>
    <row r="131" spans="1:6">
      <c r="A131" s="50" t="s">
        <v>451</v>
      </c>
      <c r="B131" s="39" t="s">
        <v>148</v>
      </c>
      <c r="C131" s="94" t="s">
        <v>43</v>
      </c>
      <c r="D131" s="17">
        <v>0.48</v>
      </c>
      <c r="E131" s="76">
        <v>0.28999999999999998</v>
      </c>
      <c r="F131" s="81"/>
    </row>
    <row r="132" spans="1:6">
      <c r="A132" s="50" t="s">
        <v>452</v>
      </c>
      <c r="B132" s="39" t="s">
        <v>453</v>
      </c>
      <c r="C132" s="94" t="s">
        <v>43</v>
      </c>
      <c r="D132" s="17">
        <v>0.48</v>
      </c>
      <c r="E132" s="76">
        <v>0.28999999999999998</v>
      </c>
      <c r="F132" s="81"/>
    </row>
    <row r="133" spans="1:6">
      <c r="A133" s="50" t="s">
        <v>454</v>
      </c>
      <c r="B133" s="39" t="s">
        <v>455</v>
      </c>
      <c r="C133" s="94" t="s">
        <v>43</v>
      </c>
      <c r="D133" s="17">
        <v>0.43</v>
      </c>
      <c r="E133" s="76">
        <v>0.19</v>
      </c>
      <c r="F133" s="81"/>
    </row>
    <row r="134" spans="1:6" ht="25.5">
      <c r="A134" s="50" t="s">
        <v>456</v>
      </c>
      <c r="B134" s="39" t="s">
        <v>457</v>
      </c>
      <c r="C134" s="94" t="s">
        <v>43</v>
      </c>
      <c r="D134" s="50">
        <v>1.07</v>
      </c>
      <c r="E134" s="76">
        <v>0.23</v>
      </c>
      <c r="F134" s="81"/>
    </row>
    <row r="135" spans="1:6">
      <c r="A135" s="50" t="s">
        <v>458</v>
      </c>
      <c r="B135" s="39" t="s">
        <v>459</v>
      </c>
      <c r="C135" s="94"/>
      <c r="D135" s="50"/>
      <c r="E135" s="76"/>
      <c r="F135" s="81"/>
    </row>
    <row r="136" spans="1:6">
      <c r="A136" s="50" t="s">
        <v>460</v>
      </c>
      <c r="B136" s="39" t="s">
        <v>461</v>
      </c>
      <c r="C136" s="94" t="s">
        <v>43</v>
      </c>
      <c r="D136" s="50">
        <v>0.74</v>
      </c>
      <c r="E136" s="76">
        <v>0.37</v>
      </c>
      <c r="F136" s="81"/>
    </row>
    <row r="137" spans="1:6">
      <c r="A137" s="50" t="s">
        <v>462</v>
      </c>
      <c r="B137" s="39" t="s">
        <v>463</v>
      </c>
      <c r="C137" s="94" t="s">
        <v>43</v>
      </c>
      <c r="D137" s="67">
        <v>0.55000000000000004</v>
      </c>
      <c r="E137" s="76">
        <v>0.37</v>
      </c>
      <c r="F137" s="81"/>
    </row>
    <row r="138" spans="1:6">
      <c r="A138" s="50" t="s">
        <v>464</v>
      </c>
      <c r="B138" s="43" t="s">
        <v>465</v>
      </c>
      <c r="C138" s="94" t="s">
        <v>43</v>
      </c>
      <c r="D138" s="67">
        <v>0.55000000000000004</v>
      </c>
      <c r="E138" s="76">
        <v>0.37</v>
      </c>
      <c r="F138" s="81"/>
    </row>
    <row r="139" spans="1:6">
      <c r="A139" s="50" t="s">
        <v>466</v>
      </c>
      <c r="B139" s="43" t="s">
        <v>467</v>
      </c>
      <c r="C139" s="94" t="s">
        <v>43</v>
      </c>
      <c r="D139" s="67">
        <v>0.55000000000000004</v>
      </c>
      <c r="E139" s="76">
        <v>0.37</v>
      </c>
      <c r="F139" s="81"/>
    </row>
    <row r="140" spans="1:6">
      <c r="A140" s="50" t="s">
        <v>468</v>
      </c>
      <c r="B140" s="43" t="s">
        <v>469</v>
      </c>
      <c r="C140" s="94" t="s">
        <v>43</v>
      </c>
      <c r="D140" s="12">
        <v>0.79</v>
      </c>
      <c r="E140" s="76">
        <v>0.56000000000000005</v>
      </c>
      <c r="F140" s="81"/>
    </row>
    <row r="141" spans="1:6">
      <c r="A141" s="50" t="s">
        <v>470</v>
      </c>
      <c r="B141" s="43" t="s">
        <v>471</v>
      </c>
      <c r="C141" s="94" t="s">
        <v>43</v>
      </c>
      <c r="D141" s="17">
        <v>0.86</v>
      </c>
      <c r="E141" s="76">
        <v>0.37</v>
      </c>
      <c r="F141" s="81"/>
    </row>
    <row r="142" spans="1:6">
      <c r="A142" s="50" t="s">
        <v>472</v>
      </c>
      <c r="B142" s="43" t="s">
        <v>473</v>
      </c>
      <c r="C142" s="94" t="s">
        <v>43</v>
      </c>
      <c r="D142" s="12">
        <v>0.79</v>
      </c>
      <c r="E142" s="76">
        <v>0.56000000000000005</v>
      </c>
      <c r="F142" s="81"/>
    </row>
    <row r="143" spans="1:6">
      <c r="A143" s="50" t="s">
        <v>474</v>
      </c>
      <c r="B143" s="43" t="s">
        <v>475</v>
      </c>
      <c r="C143" s="94" t="s">
        <v>43</v>
      </c>
      <c r="D143" s="12">
        <v>0.79</v>
      </c>
      <c r="E143" s="76">
        <v>0.56000000000000005</v>
      </c>
      <c r="F143" s="81"/>
    </row>
    <row r="144" spans="1:6">
      <c r="A144" s="50" t="s">
        <v>476</v>
      </c>
      <c r="B144" s="43" t="s">
        <v>477</v>
      </c>
      <c r="C144" s="94" t="s">
        <v>43</v>
      </c>
      <c r="D144" s="67">
        <v>0.55000000000000004</v>
      </c>
      <c r="E144" s="76">
        <v>0.37</v>
      </c>
      <c r="F144" s="81"/>
    </row>
    <row r="145" spans="1:6">
      <c r="A145" s="50" t="s">
        <v>478</v>
      </c>
      <c r="B145" s="43" t="s">
        <v>479</v>
      </c>
      <c r="C145" s="94"/>
      <c r="D145" s="17"/>
      <c r="E145" s="76"/>
      <c r="F145" s="81"/>
    </row>
    <row r="146" spans="1:6">
      <c r="A146" s="50" t="s">
        <v>480</v>
      </c>
      <c r="B146" s="43" t="s">
        <v>481</v>
      </c>
      <c r="C146" s="94" t="s">
        <v>43</v>
      </c>
      <c r="D146" s="17">
        <v>0.91</v>
      </c>
      <c r="E146" s="76">
        <v>0.43</v>
      </c>
      <c r="F146" s="81"/>
    </row>
    <row r="147" spans="1:6">
      <c r="A147" s="50" t="s">
        <v>482</v>
      </c>
      <c r="B147" s="43" t="s">
        <v>483</v>
      </c>
      <c r="C147" s="94" t="s">
        <v>43</v>
      </c>
      <c r="D147" s="67">
        <v>0.55000000000000004</v>
      </c>
      <c r="E147" s="76">
        <v>0.37</v>
      </c>
      <c r="F147" s="81"/>
    </row>
    <row r="148" spans="1:6">
      <c r="A148" s="50" t="s">
        <v>484</v>
      </c>
      <c r="B148" s="43" t="s">
        <v>485</v>
      </c>
      <c r="C148" s="94"/>
      <c r="D148" s="17"/>
      <c r="E148" s="76"/>
      <c r="F148" s="81"/>
    </row>
    <row r="149" spans="1:6">
      <c r="A149" s="50" t="s">
        <v>486</v>
      </c>
      <c r="B149" s="43" t="s">
        <v>487</v>
      </c>
      <c r="C149" s="94" t="s">
        <v>43</v>
      </c>
      <c r="D149" s="98">
        <v>0.9</v>
      </c>
      <c r="E149" s="76">
        <v>0.56000000000000005</v>
      </c>
      <c r="F149" s="81"/>
    </row>
    <row r="150" spans="1:6">
      <c r="A150" s="50" t="s">
        <v>488</v>
      </c>
      <c r="B150" s="43" t="s">
        <v>126</v>
      </c>
      <c r="C150" s="94" t="s">
        <v>43</v>
      </c>
      <c r="D150" s="12">
        <v>0.79</v>
      </c>
      <c r="E150" s="76">
        <v>0.56000000000000005</v>
      </c>
      <c r="F150" s="81"/>
    </row>
    <row r="151" spans="1:6">
      <c r="A151" s="50" t="s">
        <v>489</v>
      </c>
      <c r="B151" s="43" t="s">
        <v>490</v>
      </c>
      <c r="C151" s="94"/>
      <c r="D151" s="12"/>
      <c r="E151" s="76"/>
      <c r="F151" s="81"/>
    </row>
    <row r="152" spans="1:6">
      <c r="A152" s="50" t="s">
        <v>491</v>
      </c>
      <c r="B152" s="43" t="s">
        <v>492</v>
      </c>
      <c r="C152" s="94" t="s">
        <v>43</v>
      </c>
      <c r="D152" s="12">
        <v>2.34</v>
      </c>
      <c r="E152" s="76">
        <v>0.97</v>
      </c>
      <c r="F152" s="81"/>
    </row>
    <row r="153" spans="1:6">
      <c r="A153" s="50" t="s">
        <v>493</v>
      </c>
      <c r="B153" s="39" t="s">
        <v>126</v>
      </c>
      <c r="C153" s="94" t="s">
        <v>43</v>
      </c>
      <c r="D153" s="12">
        <v>0.79</v>
      </c>
      <c r="E153" s="76">
        <v>0.56000000000000005</v>
      </c>
      <c r="F153" s="81"/>
    </row>
    <row r="154" spans="1:6" ht="25.5">
      <c r="A154" s="50" t="s">
        <v>494</v>
      </c>
      <c r="B154" s="39" t="s">
        <v>495</v>
      </c>
      <c r="C154" s="94" t="s">
        <v>43</v>
      </c>
      <c r="D154" s="98">
        <v>1.9</v>
      </c>
      <c r="E154" s="76">
        <v>0.79</v>
      </c>
      <c r="F154" s="81"/>
    </row>
    <row r="155" spans="1:6" ht="25.5">
      <c r="A155" s="50" t="s">
        <v>496</v>
      </c>
      <c r="B155" s="39" t="s">
        <v>497</v>
      </c>
      <c r="C155" s="94" t="s">
        <v>43</v>
      </c>
      <c r="D155" s="50">
        <v>0.74</v>
      </c>
      <c r="E155" s="76">
        <v>0.34</v>
      </c>
      <c r="F155" s="81"/>
    </row>
    <row r="156" spans="1:6">
      <c r="A156" s="50" t="s">
        <v>498</v>
      </c>
      <c r="B156" s="39" t="s">
        <v>499</v>
      </c>
      <c r="C156" s="94"/>
      <c r="D156" s="17"/>
      <c r="E156" s="76"/>
      <c r="F156" s="81"/>
    </row>
    <row r="157" spans="1:6">
      <c r="A157" s="50" t="s">
        <v>756</v>
      </c>
      <c r="B157" s="39" t="s">
        <v>757</v>
      </c>
      <c r="C157" s="94"/>
      <c r="D157" s="17"/>
      <c r="E157" s="76"/>
      <c r="F157" s="81"/>
    </row>
    <row r="158" spans="1:6">
      <c r="A158" s="50" t="s">
        <v>759</v>
      </c>
      <c r="B158" s="39" t="s">
        <v>758</v>
      </c>
      <c r="C158" s="94" t="s">
        <v>43</v>
      </c>
      <c r="D158" s="17">
        <v>0.62</v>
      </c>
      <c r="E158" s="76">
        <v>0.62</v>
      </c>
      <c r="F158" s="81"/>
    </row>
    <row r="159" spans="1:6" ht="25.5">
      <c r="A159" s="50" t="s">
        <v>500</v>
      </c>
      <c r="B159" s="39" t="s">
        <v>501</v>
      </c>
      <c r="C159" s="94" t="s">
        <v>43</v>
      </c>
      <c r="D159" s="12">
        <v>0.79</v>
      </c>
      <c r="E159" s="76">
        <v>0.79</v>
      </c>
      <c r="F159" s="81"/>
    </row>
    <row r="160" spans="1:6">
      <c r="A160" s="50" t="s">
        <v>502</v>
      </c>
      <c r="B160" s="39" t="s">
        <v>503</v>
      </c>
      <c r="C160" s="94"/>
      <c r="D160" s="17"/>
      <c r="E160" s="76"/>
      <c r="F160" s="81"/>
    </row>
    <row r="161" spans="1:6">
      <c r="A161" s="50" t="s">
        <v>504</v>
      </c>
      <c r="B161" s="39" t="s">
        <v>505</v>
      </c>
      <c r="C161" s="94" t="s">
        <v>43</v>
      </c>
      <c r="D161" s="12">
        <v>1.1200000000000001</v>
      </c>
      <c r="E161" s="76">
        <v>0.64</v>
      </c>
      <c r="F161" s="81"/>
    </row>
    <row r="162" spans="1:6">
      <c r="A162" s="50" t="s">
        <v>506</v>
      </c>
      <c r="B162" s="152" t="s">
        <v>507</v>
      </c>
      <c r="C162" s="94" t="s">
        <v>43</v>
      </c>
      <c r="D162" s="12">
        <v>2.34</v>
      </c>
      <c r="E162" s="76">
        <v>0.79</v>
      </c>
      <c r="F162" s="81"/>
    </row>
    <row r="163" spans="1:6">
      <c r="A163" s="50" t="s">
        <v>508</v>
      </c>
      <c r="B163" s="39" t="s">
        <v>509</v>
      </c>
      <c r="C163" s="94"/>
      <c r="D163" s="17"/>
      <c r="E163" s="76"/>
      <c r="F163" s="81"/>
    </row>
    <row r="164" spans="1:6">
      <c r="A164" s="50" t="s">
        <v>510</v>
      </c>
      <c r="B164" s="39" t="s">
        <v>511</v>
      </c>
      <c r="C164" s="94"/>
      <c r="D164" s="17"/>
      <c r="E164" s="76"/>
      <c r="F164" s="81"/>
    </row>
    <row r="165" spans="1:6">
      <c r="A165" s="50" t="s">
        <v>512</v>
      </c>
      <c r="B165" s="39" t="s">
        <v>513</v>
      </c>
      <c r="C165" s="94" t="s">
        <v>43</v>
      </c>
      <c r="D165" s="12">
        <v>2.33</v>
      </c>
      <c r="E165" s="76">
        <v>2.33</v>
      </c>
      <c r="F165" s="81"/>
    </row>
    <row r="166" spans="1:6" ht="25.5">
      <c r="A166" s="50" t="s">
        <v>514</v>
      </c>
      <c r="B166" s="39" t="s">
        <v>515</v>
      </c>
      <c r="C166" s="94" t="s">
        <v>43</v>
      </c>
      <c r="D166" s="12">
        <v>3.11</v>
      </c>
      <c r="E166" s="76">
        <v>3.11</v>
      </c>
      <c r="F166" s="81"/>
    </row>
    <row r="167" spans="1:6" ht="25.5">
      <c r="A167" s="50" t="s">
        <v>516</v>
      </c>
      <c r="B167" s="39" t="s">
        <v>517</v>
      </c>
      <c r="C167" s="94" t="s">
        <v>43</v>
      </c>
      <c r="D167" s="12">
        <v>2.33</v>
      </c>
      <c r="E167" s="76">
        <v>0.62</v>
      </c>
      <c r="F167" s="81"/>
    </row>
    <row r="168" spans="1:6">
      <c r="A168" s="14" t="s">
        <v>891</v>
      </c>
      <c r="B168" s="14"/>
      <c r="C168" s="14"/>
      <c r="D168" s="14"/>
      <c r="E168" s="14"/>
      <c r="F168" s="14"/>
    </row>
  </sheetData>
  <mergeCells count="4">
    <mergeCell ref="A7:F7"/>
    <mergeCell ref="A8:F8"/>
    <mergeCell ref="A89:F89"/>
    <mergeCell ref="A90:F90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E51"/>
  <sheetViews>
    <sheetView tabSelected="1" view="pageBreakPreview" zoomScale="90" zoomScaleSheetLayoutView="90" workbookViewId="0">
      <selection activeCell="A6" sqref="A6:D6"/>
    </sheetView>
  </sheetViews>
  <sheetFormatPr defaultRowHeight="15"/>
  <cols>
    <col min="1" max="1" width="9.28515625" customWidth="1"/>
    <col min="2" max="2" width="53.85546875" customWidth="1"/>
    <col min="3" max="3" width="14" customWidth="1"/>
    <col min="4" max="4" width="14.28515625" customWidth="1"/>
  </cols>
  <sheetData>
    <row r="1" spans="1:5" ht="18.75">
      <c r="C1" s="257" t="s">
        <v>17</v>
      </c>
      <c r="D1" s="257"/>
      <c r="E1" s="257"/>
    </row>
    <row r="2" spans="1:5" ht="18.75">
      <c r="C2" s="257" t="s">
        <v>899</v>
      </c>
      <c r="D2" s="257"/>
      <c r="E2" s="257"/>
    </row>
    <row r="3" spans="1:5" ht="18.75">
      <c r="C3" s="257" t="s">
        <v>900</v>
      </c>
      <c r="D3" s="257"/>
      <c r="E3" s="257"/>
    </row>
    <row r="4" spans="1:5" ht="18.75">
      <c r="C4" s="258" t="s">
        <v>901</v>
      </c>
      <c r="D4" s="258"/>
      <c r="E4" s="258"/>
    </row>
    <row r="5" spans="1:5" ht="18.75">
      <c r="C5" s="257" t="s">
        <v>903</v>
      </c>
      <c r="D5" s="257"/>
      <c r="E5" s="257"/>
    </row>
    <row r="6" spans="1:5" ht="18.75" customHeight="1">
      <c r="A6" s="224" t="s">
        <v>894</v>
      </c>
      <c r="B6" s="224"/>
      <c r="C6" s="224"/>
      <c r="D6" s="224"/>
    </row>
    <row r="7" spans="1:5">
      <c r="A7" s="223" t="s">
        <v>745</v>
      </c>
      <c r="B7" s="223"/>
      <c r="C7" s="223"/>
      <c r="D7" s="223"/>
    </row>
    <row r="8" spans="1:5" ht="38.25">
      <c r="A8" s="93" t="s">
        <v>746</v>
      </c>
      <c r="B8" s="93" t="s">
        <v>47</v>
      </c>
      <c r="C8" s="99" t="s">
        <v>296</v>
      </c>
      <c r="D8" s="99" t="s">
        <v>297</v>
      </c>
    </row>
    <row r="9" spans="1:5" ht="16.5" customHeight="1">
      <c r="A9" s="50"/>
      <c r="B9" s="114" t="s">
        <v>754</v>
      </c>
      <c r="C9" s="12"/>
      <c r="D9" s="76"/>
    </row>
    <row r="10" spans="1:5" ht="13.5" customHeight="1">
      <c r="A10" s="83" t="s">
        <v>301</v>
      </c>
      <c r="B10" s="73" t="s">
        <v>741</v>
      </c>
      <c r="C10" s="50"/>
      <c r="D10" s="76"/>
    </row>
    <row r="11" spans="1:5">
      <c r="A11" s="50" t="s">
        <v>46</v>
      </c>
      <c r="B11" s="39" t="s">
        <v>303</v>
      </c>
      <c r="C11" s="76">
        <f>сравнительная!D11</f>
        <v>0.28999999999999998</v>
      </c>
      <c r="D11" s="76"/>
    </row>
    <row r="12" spans="1:5">
      <c r="A12" s="50" t="s">
        <v>57</v>
      </c>
      <c r="B12" s="39" t="s">
        <v>304</v>
      </c>
      <c r="C12" s="76"/>
      <c r="D12" s="81"/>
    </row>
    <row r="13" spans="1:5">
      <c r="A13" s="50" t="s">
        <v>309</v>
      </c>
      <c r="B13" s="39" t="s">
        <v>310</v>
      </c>
      <c r="C13" s="76">
        <f>сравнительная!D13</f>
        <v>0.72</v>
      </c>
      <c r="D13" s="76"/>
    </row>
    <row r="14" spans="1:5">
      <c r="A14" s="50" t="s">
        <v>60</v>
      </c>
      <c r="B14" s="39" t="s">
        <v>311</v>
      </c>
      <c r="C14" s="76"/>
      <c r="D14" s="76"/>
    </row>
    <row r="15" spans="1:5">
      <c r="A15" s="50" t="s">
        <v>312</v>
      </c>
      <c r="B15" s="39" t="s">
        <v>313</v>
      </c>
      <c r="C15" s="76">
        <f>сравнительная!D15</f>
        <v>0.43</v>
      </c>
      <c r="D15" s="76"/>
    </row>
    <row r="16" spans="1:5">
      <c r="A16" s="50" t="s">
        <v>314</v>
      </c>
      <c r="B16" s="39" t="s">
        <v>315</v>
      </c>
      <c r="C16" s="76">
        <f>сравнительная!D16</f>
        <v>0.43</v>
      </c>
      <c r="D16" s="76"/>
    </row>
    <row r="17" spans="1:4">
      <c r="A17" s="108" t="s">
        <v>400</v>
      </c>
      <c r="B17" s="40" t="s">
        <v>401</v>
      </c>
      <c r="C17" s="76"/>
      <c r="D17" s="76"/>
    </row>
    <row r="18" spans="1:4">
      <c r="A18" s="50" t="s">
        <v>115</v>
      </c>
      <c r="B18" s="39" t="s">
        <v>402</v>
      </c>
      <c r="C18" s="76"/>
      <c r="D18" s="76"/>
    </row>
    <row r="19" spans="1:4">
      <c r="A19" s="50" t="s">
        <v>403</v>
      </c>
      <c r="B19" s="39" t="s">
        <v>404</v>
      </c>
      <c r="C19" s="76"/>
      <c r="D19" s="76"/>
    </row>
    <row r="20" spans="1:4" ht="25.5">
      <c r="A20" s="50" t="s">
        <v>405</v>
      </c>
      <c r="B20" s="39" t="s">
        <v>406</v>
      </c>
      <c r="C20" s="76"/>
      <c r="D20" s="76"/>
    </row>
    <row r="21" spans="1:4">
      <c r="A21" s="50" t="s">
        <v>407</v>
      </c>
      <c r="B21" s="39" t="s">
        <v>408</v>
      </c>
      <c r="C21" s="76">
        <f>сравнительная!D21</f>
        <v>0.41</v>
      </c>
      <c r="D21" s="76"/>
    </row>
    <row r="22" spans="1:4">
      <c r="A22" s="50" t="s">
        <v>409</v>
      </c>
      <c r="B22" s="39" t="s">
        <v>410</v>
      </c>
      <c r="C22" s="76">
        <f>сравнительная!D22</f>
        <v>0.41</v>
      </c>
      <c r="D22" s="76"/>
    </row>
    <row r="23" spans="1:4">
      <c r="A23" s="50" t="s">
        <v>411</v>
      </c>
      <c r="B23" s="39" t="s">
        <v>412</v>
      </c>
      <c r="C23" s="76">
        <f>сравнительная!D23</f>
        <v>0</v>
      </c>
      <c r="D23" s="76"/>
    </row>
    <row r="24" spans="1:4">
      <c r="A24" s="50" t="s">
        <v>413</v>
      </c>
      <c r="B24" s="39" t="s">
        <v>124</v>
      </c>
      <c r="C24" s="76">
        <f>сравнительная!D24</f>
        <v>0.67</v>
      </c>
      <c r="D24" s="76"/>
    </row>
    <row r="25" spans="1:4">
      <c r="A25" s="50" t="s">
        <v>414</v>
      </c>
      <c r="B25" s="39" t="s">
        <v>126</v>
      </c>
      <c r="C25" s="76">
        <f>сравнительная!D25</f>
        <v>0.67</v>
      </c>
      <c r="D25" s="76"/>
    </row>
    <row r="26" spans="1:4">
      <c r="A26" s="50" t="s">
        <v>415</v>
      </c>
      <c r="B26" s="39" t="s">
        <v>416</v>
      </c>
      <c r="C26" s="76"/>
      <c r="D26" s="76"/>
    </row>
    <row r="27" spans="1:4">
      <c r="A27" s="50" t="s">
        <v>418</v>
      </c>
      <c r="B27" s="39" t="s">
        <v>126</v>
      </c>
      <c r="C27" s="76">
        <f>сравнительная!D27</f>
        <v>0.67</v>
      </c>
      <c r="D27" s="76"/>
    </row>
    <row r="28" spans="1:4">
      <c r="A28" s="50" t="s">
        <v>419</v>
      </c>
      <c r="B28" s="39" t="s">
        <v>420</v>
      </c>
      <c r="C28" s="76">
        <f>сравнительная!D28</f>
        <v>0.67</v>
      </c>
      <c r="D28" s="76"/>
    </row>
    <row r="29" spans="1:4">
      <c r="A29" s="50" t="s">
        <v>421</v>
      </c>
      <c r="B29" s="39" t="s">
        <v>422</v>
      </c>
      <c r="C29" s="76">
        <f>сравнительная!D29</f>
        <v>0.9</v>
      </c>
      <c r="D29" s="76"/>
    </row>
    <row r="30" spans="1:4">
      <c r="A30" s="50" t="s">
        <v>423</v>
      </c>
      <c r="B30" s="39" t="s">
        <v>424</v>
      </c>
      <c r="C30" s="76">
        <f>сравнительная!D30</f>
        <v>0.77</v>
      </c>
      <c r="D30" s="76"/>
    </row>
    <row r="31" spans="1:4">
      <c r="A31" s="50" t="s">
        <v>425</v>
      </c>
      <c r="B31" s="39" t="s">
        <v>426</v>
      </c>
      <c r="C31" s="76">
        <f>сравнительная!D31</f>
        <v>1.63</v>
      </c>
      <c r="D31" s="76"/>
    </row>
    <row r="32" spans="1:4">
      <c r="A32" s="50" t="s">
        <v>427</v>
      </c>
      <c r="B32" s="39" t="s">
        <v>428</v>
      </c>
      <c r="C32" s="76">
        <f>сравнительная!D32</f>
        <v>1.63</v>
      </c>
      <c r="D32" s="76"/>
    </row>
    <row r="33" spans="1:4" ht="26.25">
      <c r="A33" s="50" t="s">
        <v>781</v>
      </c>
      <c r="B33" s="122" t="s">
        <v>782</v>
      </c>
      <c r="C33" s="76">
        <f>сравнительная!D33</f>
        <v>0.77</v>
      </c>
      <c r="D33" s="76"/>
    </row>
    <row r="34" spans="1:4">
      <c r="A34" s="50" t="s">
        <v>447</v>
      </c>
      <c r="B34" s="39" t="s">
        <v>448</v>
      </c>
      <c r="C34" s="76"/>
      <c r="D34" s="76"/>
    </row>
    <row r="35" spans="1:4">
      <c r="A35" s="50" t="s">
        <v>451</v>
      </c>
      <c r="B35" s="39" t="s">
        <v>148</v>
      </c>
      <c r="C35" s="76">
        <f>сравнительная!D35</f>
        <v>0.57999999999999996</v>
      </c>
      <c r="D35" s="76"/>
    </row>
    <row r="36" spans="1:4">
      <c r="A36" s="50" t="s">
        <v>452</v>
      </c>
      <c r="B36" s="39" t="s">
        <v>453</v>
      </c>
      <c r="C36" s="76">
        <f>сравнительная!D36</f>
        <v>0.57999999999999996</v>
      </c>
      <c r="D36" s="76"/>
    </row>
    <row r="37" spans="1:4">
      <c r="A37" s="50" t="s">
        <v>454</v>
      </c>
      <c r="B37" s="39" t="s">
        <v>455</v>
      </c>
      <c r="C37" s="76">
        <f>сравнительная!D37</f>
        <v>0.52</v>
      </c>
      <c r="D37" s="76"/>
    </row>
    <row r="38" spans="1:4">
      <c r="A38" s="50" t="s">
        <v>458</v>
      </c>
      <c r="B38" s="39" t="s">
        <v>459</v>
      </c>
      <c r="C38" s="76"/>
      <c r="D38" s="76"/>
    </row>
    <row r="39" spans="1:4">
      <c r="A39" s="50" t="s">
        <v>460</v>
      </c>
      <c r="B39" s="39" t="s">
        <v>461</v>
      </c>
      <c r="C39" s="76">
        <f>сравнительная!D39</f>
        <v>0.9</v>
      </c>
      <c r="D39" s="76"/>
    </row>
    <row r="40" spans="1:4">
      <c r="A40" s="50" t="s">
        <v>462</v>
      </c>
      <c r="B40" s="39" t="s">
        <v>463</v>
      </c>
      <c r="C40" s="76">
        <f>сравнительная!D40</f>
        <v>0.67</v>
      </c>
      <c r="D40" s="76"/>
    </row>
    <row r="41" spans="1:4">
      <c r="A41" s="50" t="s">
        <v>464</v>
      </c>
      <c r="B41" s="43" t="s">
        <v>465</v>
      </c>
      <c r="C41" s="76">
        <f>сравнительная!D41</f>
        <v>0.67</v>
      </c>
      <c r="D41" s="76"/>
    </row>
    <row r="42" spans="1:4">
      <c r="A42" s="50" t="s">
        <v>466</v>
      </c>
      <c r="B42" s="43" t="s">
        <v>467</v>
      </c>
      <c r="C42" s="76">
        <f>сравнительная!D42</f>
        <v>0.67</v>
      </c>
      <c r="D42" s="76"/>
    </row>
    <row r="43" spans="1:4">
      <c r="A43" s="50" t="s">
        <v>470</v>
      </c>
      <c r="B43" s="43" t="s">
        <v>471</v>
      </c>
      <c r="C43" s="76">
        <f>сравнительная!D43</f>
        <v>1.05</v>
      </c>
      <c r="D43" s="76"/>
    </row>
    <row r="44" spans="1:4">
      <c r="A44" s="50" t="s">
        <v>472</v>
      </c>
      <c r="B44" s="43" t="s">
        <v>473</v>
      </c>
      <c r="C44" s="76">
        <f>сравнительная!D44</f>
        <v>0.95</v>
      </c>
      <c r="D44" s="76"/>
    </row>
    <row r="45" spans="1:4">
      <c r="A45" s="50" t="s">
        <v>476</v>
      </c>
      <c r="B45" s="43" t="s">
        <v>477</v>
      </c>
      <c r="C45" s="76">
        <f>сравнительная!D45</f>
        <v>0.67</v>
      </c>
      <c r="D45" s="76"/>
    </row>
    <row r="46" spans="1:4" ht="25.5">
      <c r="A46" s="50" t="s">
        <v>496</v>
      </c>
      <c r="B46" s="39" t="s">
        <v>497</v>
      </c>
      <c r="C46" s="76">
        <f>сравнительная!D46</f>
        <v>0.9</v>
      </c>
      <c r="D46" s="76"/>
    </row>
    <row r="47" spans="1:4" ht="15.75">
      <c r="A47" s="50"/>
      <c r="B47" s="161" t="s">
        <v>833</v>
      </c>
      <c r="C47" s="76">
        <f>сравнительная!D47</f>
        <v>19.23</v>
      </c>
      <c r="D47" s="76"/>
    </row>
    <row r="48" spans="1:4">
      <c r="A48" s="158"/>
      <c r="B48" s="159"/>
      <c r="C48" s="158"/>
      <c r="D48" s="160"/>
    </row>
    <row r="49" spans="1:4">
      <c r="A49" s="14" t="s">
        <v>893</v>
      </c>
      <c r="B49" s="14"/>
      <c r="C49" s="14"/>
      <c r="D49" s="14"/>
    </row>
    <row r="50" spans="1:4">
      <c r="A50" s="14"/>
      <c r="B50" s="14"/>
      <c r="C50" s="14"/>
      <c r="D50" s="14"/>
    </row>
    <row r="51" spans="1:4">
      <c r="A51" s="142" t="s">
        <v>892</v>
      </c>
    </row>
  </sheetData>
  <mergeCells count="7">
    <mergeCell ref="A6:D6"/>
    <mergeCell ref="A7:D7"/>
    <mergeCell ref="C1:E1"/>
    <mergeCell ref="C2:E2"/>
    <mergeCell ref="C3:E3"/>
    <mergeCell ref="C4:E4"/>
    <mergeCell ref="C5:E5"/>
  </mergeCells>
  <pageMargins left="0.7" right="0.7" top="0.75" bottom="0.75" header="0.3" footer="0.3"/>
  <pageSetup paperSize="9" scale="86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P51"/>
  <sheetViews>
    <sheetView view="pageBreakPreview" topLeftCell="A25" zoomScale="90" zoomScaleSheetLayoutView="90" workbookViewId="0">
      <selection activeCell="C47" sqref="C47"/>
    </sheetView>
  </sheetViews>
  <sheetFormatPr defaultRowHeight="15"/>
  <cols>
    <col min="1" max="1" width="9.28515625" customWidth="1"/>
    <col min="2" max="2" width="53.85546875" customWidth="1"/>
    <col min="3" max="3" width="14" customWidth="1"/>
    <col min="4" max="4" width="14.28515625" customWidth="1"/>
  </cols>
  <sheetData>
    <row r="1" spans="1:16">
      <c r="B1" s="259" t="s">
        <v>275</v>
      </c>
      <c r="C1" s="259"/>
      <c r="D1" s="259"/>
      <c r="E1" s="259"/>
      <c r="F1" s="259"/>
      <c r="G1" s="259"/>
      <c r="H1" s="259"/>
      <c r="I1" s="259"/>
      <c r="J1" s="259"/>
      <c r="K1" s="259"/>
      <c r="L1" s="259"/>
      <c r="M1" s="259"/>
      <c r="N1" s="259"/>
      <c r="O1" s="259"/>
      <c r="P1" s="259"/>
    </row>
    <row r="2" spans="1:16">
      <c r="B2" s="259" t="s">
        <v>896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  <c r="M2" s="259"/>
      <c r="N2" s="259"/>
      <c r="O2" s="259"/>
      <c r="P2" s="259"/>
    </row>
    <row r="3" spans="1:16">
      <c r="B3" s="260" t="s">
        <v>834</v>
      </c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>
      <c r="B4" s="261" t="s">
        <v>902</v>
      </c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</row>
    <row r="5" spans="1:16" ht="15.75">
      <c r="C5" s="102"/>
      <c r="D5" s="103"/>
    </row>
    <row r="6" spans="1:16" ht="18.75" customHeight="1">
      <c r="A6" s="224" t="s">
        <v>895</v>
      </c>
      <c r="B6" s="224"/>
      <c r="C6" s="224"/>
      <c r="D6" s="224"/>
    </row>
    <row r="7" spans="1:16">
      <c r="A7" s="223" t="s">
        <v>745</v>
      </c>
      <c r="B7" s="223"/>
      <c r="C7" s="223"/>
      <c r="D7" s="223"/>
    </row>
    <row r="8" spans="1:16" ht="95.25" customHeight="1">
      <c r="A8" s="93" t="s">
        <v>746</v>
      </c>
      <c r="B8" s="93" t="s">
        <v>47</v>
      </c>
      <c r="C8" s="99" t="s">
        <v>897</v>
      </c>
      <c r="D8" s="99" t="s">
        <v>898</v>
      </c>
      <c r="E8" s="162" t="s">
        <v>290</v>
      </c>
    </row>
    <row r="9" spans="1:16" ht="16.5" customHeight="1">
      <c r="A9" s="50"/>
      <c r="B9" s="114" t="s">
        <v>754</v>
      </c>
      <c r="C9" s="12"/>
      <c r="D9" s="76"/>
      <c r="E9" s="124"/>
    </row>
    <row r="10" spans="1:16" ht="13.5" customHeight="1">
      <c r="A10" s="83" t="s">
        <v>301</v>
      </c>
      <c r="B10" s="73" t="s">
        <v>741</v>
      </c>
      <c r="C10" s="50"/>
      <c r="D10" s="76"/>
      <c r="E10" s="124"/>
    </row>
    <row r="11" spans="1:16">
      <c r="A11" s="50" t="s">
        <v>46</v>
      </c>
      <c r="B11" s="39" t="s">
        <v>303</v>
      </c>
      <c r="C11" s="50">
        <v>0.27</v>
      </c>
      <c r="D11" s="76">
        <f>C11/100*106</f>
        <v>0.28999999999999998</v>
      </c>
      <c r="E11" s="163">
        <v>106</v>
      </c>
    </row>
    <row r="12" spans="1:16">
      <c r="A12" s="50" t="s">
        <v>57</v>
      </c>
      <c r="B12" s="39" t="s">
        <v>304</v>
      </c>
      <c r="C12" s="83"/>
      <c r="D12" s="83"/>
      <c r="E12" s="124"/>
    </row>
    <row r="13" spans="1:16">
      <c r="A13" s="50" t="s">
        <v>309</v>
      </c>
      <c r="B13" s="39" t="s">
        <v>310</v>
      </c>
      <c r="C13" s="50">
        <v>0.68</v>
      </c>
      <c r="D13" s="76">
        <f>C13/100*106</f>
        <v>0.72</v>
      </c>
      <c r="E13" s="163">
        <v>106</v>
      </c>
    </row>
    <row r="14" spans="1:16">
      <c r="A14" s="50" t="s">
        <v>60</v>
      </c>
      <c r="B14" s="39" t="s">
        <v>311</v>
      </c>
      <c r="C14" s="50"/>
      <c r="D14" s="50"/>
      <c r="E14" s="124"/>
    </row>
    <row r="15" spans="1:16">
      <c r="A15" s="50" t="s">
        <v>312</v>
      </c>
      <c r="B15" s="39" t="s">
        <v>313</v>
      </c>
      <c r="C15" s="50">
        <v>0.41</v>
      </c>
      <c r="D15" s="76">
        <f>C15/100*106</f>
        <v>0.43</v>
      </c>
      <c r="E15" s="163">
        <v>106</v>
      </c>
    </row>
    <row r="16" spans="1:16">
      <c r="A16" s="50" t="s">
        <v>314</v>
      </c>
      <c r="B16" s="39" t="s">
        <v>315</v>
      </c>
      <c r="C16" s="50">
        <v>0.41</v>
      </c>
      <c r="D16" s="76">
        <f>C16/100*106</f>
        <v>0.43</v>
      </c>
      <c r="E16" s="163">
        <v>106</v>
      </c>
    </row>
    <row r="17" spans="1:5">
      <c r="A17" s="108" t="s">
        <v>400</v>
      </c>
      <c r="B17" s="40" t="s">
        <v>401</v>
      </c>
      <c r="C17" s="17"/>
      <c r="D17" s="17"/>
      <c r="E17" s="124"/>
    </row>
    <row r="18" spans="1:5">
      <c r="A18" s="50" t="s">
        <v>115</v>
      </c>
      <c r="B18" s="39" t="s">
        <v>402</v>
      </c>
      <c r="C18" s="17"/>
      <c r="D18" s="17"/>
      <c r="E18" s="124"/>
    </row>
    <row r="19" spans="1:5">
      <c r="A19" s="50" t="s">
        <v>403</v>
      </c>
      <c r="B19" s="39" t="s">
        <v>404</v>
      </c>
      <c r="C19" s="17"/>
      <c r="D19" s="17"/>
      <c r="E19" s="124"/>
    </row>
    <row r="20" spans="1:5" ht="25.5">
      <c r="A20" s="50" t="s">
        <v>405</v>
      </c>
      <c r="B20" s="39" t="s">
        <v>406</v>
      </c>
      <c r="C20" s="17"/>
      <c r="D20" s="17"/>
      <c r="E20" s="124"/>
    </row>
    <row r="21" spans="1:5">
      <c r="A21" s="50" t="s">
        <v>407</v>
      </c>
      <c r="B21" s="39" t="s">
        <v>408</v>
      </c>
      <c r="C21" s="17">
        <v>0.39</v>
      </c>
      <c r="D21" s="76">
        <f>C21/100*106</f>
        <v>0.41</v>
      </c>
      <c r="E21" s="163">
        <v>106</v>
      </c>
    </row>
    <row r="22" spans="1:5">
      <c r="A22" s="50" t="s">
        <v>409</v>
      </c>
      <c r="B22" s="39" t="s">
        <v>410</v>
      </c>
      <c r="C22" s="17">
        <v>0.39</v>
      </c>
      <c r="D22" s="76">
        <f>C22/100*106</f>
        <v>0.41</v>
      </c>
      <c r="E22" s="163">
        <v>106</v>
      </c>
    </row>
    <row r="23" spans="1:5">
      <c r="A23" s="50" t="s">
        <v>411</v>
      </c>
      <c r="B23" s="39" t="s">
        <v>412</v>
      </c>
      <c r="C23" s="17"/>
      <c r="D23" s="17"/>
      <c r="E23" s="124"/>
    </row>
    <row r="24" spans="1:5">
      <c r="A24" s="50" t="s">
        <v>413</v>
      </c>
      <c r="B24" s="39" t="s">
        <v>124</v>
      </c>
      <c r="C24" s="67">
        <v>0.63</v>
      </c>
      <c r="D24" s="76">
        <f>C24/100*106</f>
        <v>0.67</v>
      </c>
      <c r="E24" s="163">
        <v>106</v>
      </c>
    </row>
    <row r="25" spans="1:5">
      <c r="A25" s="50" t="s">
        <v>414</v>
      </c>
      <c r="B25" s="39" t="s">
        <v>126</v>
      </c>
      <c r="C25" s="17">
        <v>0.63</v>
      </c>
      <c r="D25" s="76">
        <f>C25/100*106</f>
        <v>0.67</v>
      </c>
      <c r="E25" s="163">
        <v>106</v>
      </c>
    </row>
    <row r="26" spans="1:5">
      <c r="A26" s="50" t="s">
        <v>415</v>
      </c>
      <c r="B26" s="39" t="s">
        <v>416</v>
      </c>
      <c r="C26" s="17"/>
      <c r="D26" s="17"/>
      <c r="E26" s="124"/>
    </row>
    <row r="27" spans="1:5">
      <c r="A27" s="50" t="s">
        <v>418</v>
      </c>
      <c r="B27" s="39" t="s">
        <v>126</v>
      </c>
      <c r="C27" s="67">
        <v>0.63</v>
      </c>
      <c r="D27" s="76">
        <f t="shared" ref="D27:D33" si="0">C27/100*106</f>
        <v>0.67</v>
      </c>
      <c r="E27" s="163">
        <v>106</v>
      </c>
    </row>
    <row r="28" spans="1:5">
      <c r="A28" s="50" t="s">
        <v>419</v>
      </c>
      <c r="B28" s="39" t="s">
        <v>420</v>
      </c>
      <c r="C28" s="67">
        <v>0.63</v>
      </c>
      <c r="D28" s="76">
        <f t="shared" si="0"/>
        <v>0.67</v>
      </c>
      <c r="E28" s="163">
        <v>106</v>
      </c>
    </row>
    <row r="29" spans="1:5">
      <c r="A29" s="50" t="s">
        <v>421</v>
      </c>
      <c r="B29" s="39" t="s">
        <v>422</v>
      </c>
      <c r="C29" s="17">
        <v>0.85</v>
      </c>
      <c r="D29" s="76">
        <f t="shared" si="0"/>
        <v>0.9</v>
      </c>
      <c r="E29" s="163">
        <v>106</v>
      </c>
    </row>
    <row r="30" spans="1:5">
      <c r="A30" s="50" t="s">
        <v>423</v>
      </c>
      <c r="B30" s="39" t="s">
        <v>424</v>
      </c>
      <c r="C30" s="12">
        <v>0.73</v>
      </c>
      <c r="D30" s="76">
        <f t="shared" si="0"/>
        <v>0.77</v>
      </c>
      <c r="E30" s="163">
        <v>106</v>
      </c>
    </row>
    <row r="31" spans="1:5">
      <c r="A31" s="50" t="s">
        <v>425</v>
      </c>
      <c r="B31" s="39" t="s">
        <v>426</v>
      </c>
      <c r="C31" s="12">
        <v>1.54</v>
      </c>
      <c r="D31" s="76">
        <f t="shared" si="0"/>
        <v>1.63</v>
      </c>
      <c r="E31" s="163">
        <v>106</v>
      </c>
    </row>
    <row r="32" spans="1:5">
      <c r="A32" s="50" t="s">
        <v>427</v>
      </c>
      <c r="B32" s="39" t="s">
        <v>428</v>
      </c>
      <c r="C32" s="12">
        <v>1.54</v>
      </c>
      <c r="D32" s="76">
        <f t="shared" si="0"/>
        <v>1.63</v>
      </c>
      <c r="E32" s="163">
        <v>106</v>
      </c>
    </row>
    <row r="33" spans="1:5" ht="26.25">
      <c r="A33" s="50" t="s">
        <v>781</v>
      </c>
      <c r="B33" s="122" t="s">
        <v>782</v>
      </c>
      <c r="C33" s="12">
        <v>0.73</v>
      </c>
      <c r="D33" s="76">
        <f t="shared" si="0"/>
        <v>0.77</v>
      </c>
      <c r="E33" s="163">
        <v>106</v>
      </c>
    </row>
    <row r="34" spans="1:5">
      <c r="A34" s="50" t="s">
        <v>447</v>
      </c>
      <c r="B34" s="39" t="s">
        <v>448</v>
      </c>
      <c r="C34" s="17"/>
      <c r="D34" s="17"/>
      <c r="E34" s="124"/>
    </row>
    <row r="35" spans="1:5">
      <c r="A35" s="50" t="s">
        <v>451</v>
      </c>
      <c r="B35" s="39" t="s">
        <v>148</v>
      </c>
      <c r="C35" s="17">
        <v>0.55000000000000004</v>
      </c>
      <c r="D35" s="76">
        <f>C35/100*106</f>
        <v>0.57999999999999996</v>
      </c>
      <c r="E35" s="163">
        <v>106</v>
      </c>
    </row>
    <row r="36" spans="1:5">
      <c r="A36" s="50" t="s">
        <v>452</v>
      </c>
      <c r="B36" s="39" t="s">
        <v>453</v>
      </c>
      <c r="C36" s="17">
        <v>0.55000000000000004</v>
      </c>
      <c r="D36" s="76">
        <f>C36/100*106</f>
        <v>0.57999999999999996</v>
      </c>
      <c r="E36" s="163">
        <v>106</v>
      </c>
    </row>
    <row r="37" spans="1:5">
      <c r="A37" s="50" t="s">
        <v>454</v>
      </c>
      <c r="B37" s="39" t="s">
        <v>455</v>
      </c>
      <c r="C37" s="17">
        <v>0.49</v>
      </c>
      <c r="D37" s="76">
        <f>C37/100*106</f>
        <v>0.52</v>
      </c>
      <c r="E37" s="163">
        <v>106</v>
      </c>
    </row>
    <row r="38" spans="1:5">
      <c r="A38" s="50" t="s">
        <v>458</v>
      </c>
      <c r="B38" s="39" t="s">
        <v>459</v>
      </c>
      <c r="C38" s="50"/>
      <c r="D38" s="50"/>
      <c r="E38" s="124"/>
    </row>
    <row r="39" spans="1:5">
      <c r="A39" s="50" t="s">
        <v>460</v>
      </c>
      <c r="B39" s="39" t="s">
        <v>461</v>
      </c>
      <c r="C39" s="50">
        <v>0.85</v>
      </c>
      <c r="D39" s="76">
        <f t="shared" ref="D39:D46" si="1">C39/100*106</f>
        <v>0.9</v>
      </c>
      <c r="E39" s="163">
        <v>106</v>
      </c>
    </row>
    <row r="40" spans="1:5">
      <c r="A40" s="50" t="s">
        <v>462</v>
      </c>
      <c r="B40" s="39" t="s">
        <v>463</v>
      </c>
      <c r="C40" s="67">
        <v>0.63</v>
      </c>
      <c r="D40" s="76">
        <f t="shared" si="1"/>
        <v>0.67</v>
      </c>
      <c r="E40" s="163">
        <v>106</v>
      </c>
    </row>
    <row r="41" spans="1:5">
      <c r="A41" s="50" t="s">
        <v>464</v>
      </c>
      <c r="B41" s="43" t="s">
        <v>465</v>
      </c>
      <c r="C41" s="67">
        <v>0.63</v>
      </c>
      <c r="D41" s="76">
        <f t="shared" si="1"/>
        <v>0.67</v>
      </c>
      <c r="E41" s="163">
        <v>106</v>
      </c>
    </row>
    <row r="42" spans="1:5">
      <c r="A42" s="50" t="s">
        <v>466</v>
      </c>
      <c r="B42" s="43" t="s">
        <v>467</v>
      </c>
      <c r="C42" s="67">
        <v>0.63</v>
      </c>
      <c r="D42" s="76">
        <f t="shared" si="1"/>
        <v>0.67</v>
      </c>
      <c r="E42" s="163">
        <v>106</v>
      </c>
    </row>
    <row r="43" spans="1:5">
      <c r="A43" s="50" t="s">
        <v>470</v>
      </c>
      <c r="B43" s="43" t="s">
        <v>471</v>
      </c>
      <c r="C43" s="17">
        <v>0.99</v>
      </c>
      <c r="D43" s="76">
        <f t="shared" si="1"/>
        <v>1.05</v>
      </c>
      <c r="E43" s="163">
        <v>106</v>
      </c>
    </row>
    <row r="44" spans="1:5">
      <c r="A44" s="50" t="s">
        <v>472</v>
      </c>
      <c r="B44" s="43" t="s">
        <v>473</v>
      </c>
      <c r="C44" s="12">
        <v>0.9</v>
      </c>
      <c r="D44" s="76">
        <f t="shared" si="1"/>
        <v>0.95</v>
      </c>
      <c r="E44" s="163">
        <v>106</v>
      </c>
    </row>
    <row r="45" spans="1:5">
      <c r="A45" s="50" t="s">
        <v>476</v>
      </c>
      <c r="B45" s="43" t="s">
        <v>477</v>
      </c>
      <c r="C45" s="67">
        <v>0.63</v>
      </c>
      <c r="D45" s="76">
        <f t="shared" si="1"/>
        <v>0.67</v>
      </c>
      <c r="E45" s="163">
        <v>106</v>
      </c>
    </row>
    <row r="46" spans="1:5" ht="25.5">
      <c r="A46" s="50" t="s">
        <v>496</v>
      </c>
      <c r="B46" s="39" t="s">
        <v>497</v>
      </c>
      <c r="C46" s="50">
        <v>0.85</v>
      </c>
      <c r="D46" s="76">
        <f t="shared" si="1"/>
        <v>0.9</v>
      </c>
      <c r="E46" s="163">
        <v>106</v>
      </c>
    </row>
    <row r="47" spans="1:5" ht="15.75">
      <c r="A47" s="50"/>
      <c r="B47" s="161" t="s">
        <v>833</v>
      </c>
      <c r="C47" s="111">
        <f>SUM(C10:C46)</f>
        <v>18.16</v>
      </c>
      <c r="D47" s="111">
        <f>SUM(D10:D46)</f>
        <v>19.23</v>
      </c>
      <c r="E47" s="163">
        <v>106</v>
      </c>
    </row>
    <row r="48" spans="1:5">
      <c r="A48" s="158"/>
      <c r="B48" s="159"/>
      <c r="C48" s="158"/>
      <c r="D48" s="160"/>
    </row>
    <row r="49" spans="1:4">
      <c r="A49" s="14" t="s">
        <v>893</v>
      </c>
      <c r="B49" s="14"/>
      <c r="C49" s="14"/>
      <c r="D49" s="14"/>
    </row>
    <row r="50" spans="1:4">
      <c r="A50" s="14"/>
      <c r="B50" s="14"/>
      <c r="C50" s="14"/>
      <c r="D50" s="14"/>
    </row>
    <row r="51" spans="1:4">
      <c r="A51" s="142" t="s">
        <v>892</v>
      </c>
    </row>
  </sheetData>
  <mergeCells count="6">
    <mergeCell ref="A6:D6"/>
    <mergeCell ref="A7:D7"/>
    <mergeCell ref="B1:P1"/>
    <mergeCell ref="B2:P2"/>
    <mergeCell ref="B3:P3"/>
    <mergeCell ref="B4:P4"/>
  </mergeCells>
  <pageMargins left="0.7" right="0.7" top="0.75" bottom="0.75" header="0.3" footer="0.3"/>
  <pageSetup paperSize="9" scale="79" orientation="portrait" r:id="rId1"/>
  <colBreaks count="1" manualBreakCount="1">
    <brk id="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>
  <dimension ref="A1"/>
  <sheetViews>
    <sheetView topLeftCell="A19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09"/>
  <sheetViews>
    <sheetView view="pageBreakPreview" topLeftCell="A202" zoomScale="80" zoomScaleNormal="80" zoomScaleSheetLayoutView="80" workbookViewId="0">
      <selection activeCell="B210" sqref="B210"/>
    </sheetView>
  </sheetViews>
  <sheetFormatPr defaultRowHeight="15"/>
  <cols>
    <col min="1" max="1" width="9.28515625" customWidth="1"/>
    <col min="2" max="2" width="56.5703125" customWidth="1"/>
    <col min="3" max="3" width="12.140625" customWidth="1"/>
    <col min="4" max="4" width="15.140625" customWidth="1"/>
    <col min="5" max="5" width="20.140625" customWidth="1"/>
    <col min="6" max="6" width="14.85546875" customWidth="1"/>
    <col min="7" max="8" width="13.42578125" customWidth="1"/>
  </cols>
  <sheetData>
    <row r="1" spans="1:8">
      <c r="A1" s="36"/>
      <c r="B1" s="71"/>
      <c r="C1" s="71" t="s">
        <v>0</v>
      </c>
      <c r="D1" s="71"/>
      <c r="E1" s="71"/>
      <c r="F1" s="71"/>
      <c r="G1" s="36"/>
      <c r="H1" s="14"/>
    </row>
    <row r="2" spans="1:8">
      <c r="A2" s="36"/>
      <c r="B2" s="71" t="s">
        <v>302</v>
      </c>
      <c r="C2" s="71"/>
      <c r="D2" s="71"/>
      <c r="E2" s="71"/>
      <c r="F2" s="71"/>
      <c r="G2" s="36"/>
      <c r="H2" s="14"/>
    </row>
    <row r="3" spans="1:8" ht="50.25" customHeight="1">
      <c r="A3" s="72" t="s">
        <v>2</v>
      </c>
      <c r="B3" s="72" t="s">
        <v>13</v>
      </c>
      <c r="C3" s="174" t="s">
        <v>14</v>
      </c>
      <c r="D3" s="175"/>
      <c r="E3" s="72" t="s">
        <v>270</v>
      </c>
      <c r="F3" s="72" t="s">
        <v>210</v>
      </c>
      <c r="G3" s="72" t="s">
        <v>217</v>
      </c>
      <c r="H3" s="72" t="s">
        <v>218</v>
      </c>
    </row>
    <row r="4" spans="1:8" ht="33.75" customHeight="1">
      <c r="A4" s="83" t="s">
        <v>301</v>
      </c>
      <c r="B4" s="73" t="s">
        <v>45</v>
      </c>
      <c r="C4" s="11" t="s">
        <v>216</v>
      </c>
      <c r="D4" s="11" t="s">
        <v>49</v>
      </c>
      <c r="E4" s="17"/>
      <c r="F4" s="17"/>
      <c r="G4" s="17"/>
      <c r="H4" s="17"/>
    </row>
    <row r="5" spans="1:8" ht="12" customHeight="1">
      <c r="A5" s="50" t="s">
        <v>46</v>
      </c>
      <c r="B5" s="39" t="s">
        <v>303</v>
      </c>
      <c r="C5" s="75">
        <v>2</v>
      </c>
      <c r="D5" s="75">
        <v>2</v>
      </c>
      <c r="E5" s="50" t="s">
        <v>7</v>
      </c>
      <c r="F5" s="76">
        <v>0.04</v>
      </c>
      <c r="G5" s="81">
        <f>F5*C5</f>
        <v>0.08</v>
      </c>
      <c r="H5" s="81">
        <f>D5*F5</f>
        <v>0.08</v>
      </c>
    </row>
    <row r="6" spans="1:8" ht="12" customHeight="1">
      <c r="A6" s="50" t="s">
        <v>57</v>
      </c>
      <c r="B6" s="39" t="s">
        <v>304</v>
      </c>
      <c r="C6" s="50"/>
      <c r="D6" s="50"/>
      <c r="E6" s="50"/>
      <c r="F6" s="76"/>
      <c r="G6" s="81"/>
      <c r="H6" s="81"/>
    </row>
    <row r="7" spans="1:8" ht="39" customHeight="1">
      <c r="A7" s="50" t="s">
        <v>305</v>
      </c>
      <c r="B7" s="39" t="s">
        <v>306</v>
      </c>
      <c r="C7" s="75">
        <v>2</v>
      </c>
      <c r="D7" s="75">
        <v>2</v>
      </c>
      <c r="E7" s="50" t="s">
        <v>16</v>
      </c>
      <c r="F7" s="76">
        <v>0.04</v>
      </c>
      <c r="G7" s="81">
        <f t="shared" ref="G7:G70" si="0">F7*C7</f>
        <v>0.08</v>
      </c>
      <c r="H7" s="81">
        <f t="shared" ref="H7:H70" si="1">D7*F7</f>
        <v>0.08</v>
      </c>
    </row>
    <row r="8" spans="1:8" ht="25.5" customHeight="1">
      <c r="A8" s="50" t="s">
        <v>307</v>
      </c>
      <c r="B8" s="39" t="s">
        <v>308</v>
      </c>
      <c r="C8" s="75">
        <v>4</v>
      </c>
      <c r="D8" s="75">
        <v>4</v>
      </c>
      <c r="E8" s="50" t="s">
        <v>16</v>
      </c>
      <c r="F8" s="76">
        <v>0.04</v>
      </c>
      <c r="G8" s="81">
        <f t="shared" si="0"/>
        <v>0.16</v>
      </c>
      <c r="H8" s="81">
        <f t="shared" si="1"/>
        <v>0.16</v>
      </c>
    </row>
    <row r="9" spans="1:8" ht="13.5" customHeight="1">
      <c r="A9" s="50" t="s">
        <v>309</v>
      </c>
      <c r="B9" s="39" t="s">
        <v>310</v>
      </c>
      <c r="C9" s="75">
        <v>5</v>
      </c>
      <c r="D9" s="75">
        <v>5</v>
      </c>
      <c r="E9" s="50" t="s">
        <v>59</v>
      </c>
      <c r="F9" s="76">
        <v>0.04</v>
      </c>
      <c r="G9" s="81">
        <f t="shared" si="0"/>
        <v>0.2</v>
      </c>
      <c r="H9" s="81">
        <f t="shared" si="1"/>
        <v>0.2</v>
      </c>
    </row>
    <row r="10" spans="1:8" ht="14.25" customHeight="1">
      <c r="A10" s="50" t="s">
        <v>60</v>
      </c>
      <c r="B10" s="39" t="s">
        <v>311</v>
      </c>
      <c r="C10" s="75"/>
      <c r="D10" s="75"/>
      <c r="E10" s="50"/>
      <c r="F10" s="76"/>
      <c r="G10" s="81"/>
      <c r="H10" s="81"/>
    </row>
    <row r="11" spans="1:8">
      <c r="A11" s="50" t="s">
        <v>312</v>
      </c>
      <c r="B11" s="39" t="s">
        <v>313</v>
      </c>
      <c r="C11" s="75">
        <v>3</v>
      </c>
      <c r="D11" s="75">
        <v>3</v>
      </c>
      <c r="E11" s="50" t="s">
        <v>16</v>
      </c>
      <c r="F11" s="76">
        <v>0.04</v>
      </c>
      <c r="G11" s="81">
        <f t="shared" si="0"/>
        <v>0.12</v>
      </c>
      <c r="H11" s="81">
        <f t="shared" si="1"/>
        <v>0.12</v>
      </c>
    </row>
    <row r="12" spans="1:8">
      <c r="A12" s="50" t="s">
        <v>314</v>
      </c>
      <c r="B12" s="39" t="s">
        <v>315</v>
      </c>
      <c r="C12" s="75">
        <v>3</v>
      </c>
      <c r="D12" s="75">
        <v>3</v>
      </c>
      <c r="E12" s="50" t="s">
        <v>16</v>
      </c>
      <c r="F12" s="76">
        <v>0.04</v>
      </c>
      <c r="G12" s="81">
        <f t="shared" si="0"/>
        <v>0.12</v>
      </c>
      <c r="H12" s="81">
        <f t="shared" si="1"/>
        <v>0.12</v>
      </c>
    </row>
    <row r="13" spans="1:8" ht="26.25">
      <c r="A13" s="50" t="s">
        <v>61</v>
      </c>
      <c r="B13" s="122" t="s">
        <v>778</v>
      </c>
      <c r="C13" s="75">
        <v>2</v>
      </c>
      <c r="D13" s="75">
        <v>2</v>
      </c>
      <c r="E13" s="50" t="s">
        <v>16</v>
      </c>
      <c r="F13" s="76">
        <v>0.04</v>
      </c>
      <c r="G13" s="81">
        <f t="shared" ref="G13" si="2">F13*C13</f>
        <v>0.08</v>
      </c>
      <c r="H13" s="81">
        <f t="shared" ref="H13" si="3">D13*F13</f>
        <v>0.08</v>
      </c>
    </row>
    <row r="14" spans="1:8">
      <c r="A14" s="83" t="s">
        <v>317</v>
      </c>
      <c r="B14" s="40" t="s">
        <v>316</v>
      </c>
      <c r="C14" s="75"/>
      <c r="D14" s="75"/>
      <c r="E14" s="50"/>
      <c r="F14" s="76"/>
      <c r="G14" s="81"/>
      <c r="H14" s="81"/>
    </row>
    <row r="15" spans="1:8">
      <c r="A15" s="50" t="s">
        <v>62</v>
      </c>
      <c r="B15" s="39" t="s">
        <v>318</v>
      </c>
      <c r="C15" s="75"/>
      <c r="D15" s="75"/>
      <c r="E15" s="50"/>
      <c r="F15" s="76"/>
      <c r="G15" s="81"/>
      <c r="H15" s="81"/>
    </row>
    <row r="16" spans="1:8" ht="25.5">
      <c r="A16" s="50" t="s">
        <v>64</v>
      </c>
      <c r="B16" s="39" t="s">
        <v>223</v>
      </c>
      <c r="C16" s="50">
        <v>1.5</v>
      </c>
      <c r="D16" s="50">
        <v>1.5</v>
      </c>
      <c r="E16" s="50" t="s">
        <v>16</v>
      </c>
      <c r="F16" s="76">
        <v>0.04</v>
      </c>
      <c r="G16" s="81">
        <f t="shared" si="0"/>
        <v>0.06</v>
      </c>
      <c r="H16" s="81">
        <f t="shared" si="1"/>
        <v>0.06</v>
      </c>
    </row>
    <row r="17" spans="1:8">
      <c r="A17" s="50" t="s">
        <v>65</v>
      </c>
      <c r="B17" s="39" t="s">
        <v>66</v>
      </c>
      <c r="C17" s="75">
        <v>2</v>
      </c>
      <c r="D17" s="50">
        <v>0.5</v>
      </c>
      <c r="E17" s="50" t="s">
        <v>16</v>
      </c>
      <c r="F17" s="76">
        <v>0.04</v>
      </c>
      <c r="G17" s="81">
        <f t="shared" si="0"/>
        <v>0.08</v>
      </c>
      <c r="H17" s="81">
        <f t="shared" si="1"/>
        <v>0.02</v>
      </c>
    </row>
    <row r="18" spans="1:8">
      <c r="A18" s="50" t="s">
        <v>67</v>
      </c>
      <c r="B18" s="39" t="s">
        <v>319</v>
      </c>
      <c r="C18" s="50"/>
      <c r="D18" s="50"/>
      <c r="E18" s="50"/>
      <c r="F18" s="76"/>
      <c r="G18" s="81"/>
      <c r="H18" s="81"/>
    </row>
    <row r="19" spans="1:8">
      <c r="A19" s="50" t="s">
        <v>69</v>
      </c>
      <c r="B19" s="39" t="s">
        <v>70</v>
      </c>
      <c r="C19" s="75">
        <v>2</v>
      </c>
      <c r="D19" s="50">
        <v>0.5</v>
      </c>
      <c r="E19" s="50" t="s">
        <v>16</v>
      </c>
      <c r="F19" s="76">
        <v>0.04</v>
      </c>
      <c r="G19" s="81">
        <f t="shared" si="0"/>
        <v>0.08</v>
      </c>
      <c r="H19" s="81">
        <f t="shared" si="1"/>
        <v>0.02</v>
      </c>
    </row>
    <row r="20" spans="1:8">
      <c r="A20" s="50" t="s">
        <v>320</v>
      </c>
      <c r="B20" s="39" t="s">
        <v>71</v>
      </c>
      <c r="C20" s="75">
        <v>1.5</v>
      </c>
      <c r="D20" s="50">
        <v>1.5</v>
      </c>
      <c r="E20" s="50" t="s">
        <v>16</v>
      </c>
      <c r="F20" s="76">
        <v>0.04</v>
      </c>
      <c r="G20" s="81">
        <f t="shared" si="0"/>
        <v>0.06</v>
      </c>
      <c r="H20" s="81">
        <f t="shared" si="1"/>
        <v>0.06</v>
      </c>
    </row>
    <row r="21" spans="1:8">
      <c r="A21" s="50" t="s">
        <v>72</v>
      </c>
      <c r="B21" s="39" t="s">
        <v>321</v>
      </c>
      <c r="C21" s="50"/>
      <c r="D21" s="50"/>
      <c r="E21" s="50"/>
      <c r="F21" s="76"/>
      <c r="G21" s="81"/>
      <c r="H21" s="81"/>
    </row>
    <row r="22" spans="1:8">
      <c r="A22" s="50" t="s">
        <v>74</v>
      </c>
      <c r="B22" s="39" t="s">
        <v>71</v>
      </c>
      <c r="C22" s="50">
        <v>6.65</v>
      </c>
      <c r="D22" s="50">
        <v>4.55</v>
      </c>
      <c r="E22" s="50" t="s">
        <v>16</v>
      </c>
      <c r="F22" s="76">
        <v>0.04</v>
      </c>
      <c r="G22" s="81">
        <f t="shared" si="0"/>
        <v>0.27</v>
      </c>
      <c r="H22" s="81">
        <f t="shared" si="1"/>
        <v>0.18</v>
      </c>
    </row>
    <row r="23" spans="1:8">
      <c r="A23" s="50" t="s">
        <v>75</v>
      </c>
      <c r="B23" s="39" t="s">
        <v>76</v>
      </c>
      <c r="C23" s="75">
        <v>2</v>
      </c>
      <c r="D23" s="50">
        <v>0.5</v>
      </c>
      <c r="E23" s="50" t="s">
        <v>16</v>
      </c>
      <c r="F23" s="76">
        <v>0.04</v>
      </c>
      <c r="G23" s="81">
        <f t="shared" si="0"/>
        <v>0.08</v>
      </c>
      <c r="H23" s="81">
        <f>D23*F23</f>
        <v>0.02</v>
      </c>
    </row>
    <row r="24" spans="1:8">
      <c r="A24" s="50" t="s">
        <v>77</v>
      </c>
      <c r="B24" s="39" t="s">
        <v>78</v>
      </c>
      <c r="C24" s="75">
        <v>2</v>
      </c>
      <c r="D24" s="50">
        <v>0.5</v>
      </c>
      <c r="E24" s="50" t="s">
        <v>16</v>
      </c>
      <c r="F24" s="76">
        <v>0.04</v>
      </c>
      <c r="G24" s="81">
        <f t="shared" si="0"/>
        <v>0.08</v>
      </c>
      <c r="H24" s="81">
        <f t="shared" si="1"/>
        <v>0.02</v>
      </c>
    </row>
    <row r="25" spans="1:8">
      <c r="A25" s="50" t="s">
        <v>322</v>
      </c>
      <c r="B25" s="39" t="s">
        <v>323</v>
      </c>
      <c r="C25" s="50"/>
      <c r="D25" s="50"/>
      <c r="E25" s="50"/>
      <c r="F25" s="76"/>
      <c r="G25" s="81"/>
      <c r="H25" s="81"/>
    </row>
    <row r="26" spans="1:8">
      <c r="A26" s="50" t="s">
        <v>324</v>
      </c>
      <c r="B26" s="39" t="s">
        <v>82</v>
      </c>
      <c r="C26" s="75">
        <v>4</v>
      </c>
      <c r="D26" s="50">
        <v>2.5</v>
      </c>
      <c r="E26" s="50" t="s">
        <v>16</v>
      </c>
      <c r="F26" s="76">
        <v>0.04</v>
      </c>
      <c r="G26" s="81">
        <f t="shared" si="0"/>
        <v>0.16</v>
      </c>
      <c r="H26" s="81">
        <f t="shared" si="1"/>
        <v>0.1</v>
      </c>
    </row>
    <row r="27" spans="1:8">
      <c r="A27" s="50" t="s">
        <v>325</v>
      </c>
      <c r="B27" s="39" t="s">
        <v>84</v>
      </c>
      <c r="C27" s="50">
        <v>3.5</v>
      </c>
      <c r="D27" s="75">
        <v>2</v>
      </c>
      <c r="E27" s="50" t="s">
        <v>16</v>
      </c>
      <c r="F27" s="76">
        <v>0.04</v>
      </c>
      <c r="G27" s="81">
        <f t="shared" si="0"/>
        <v>0.14000000000000001</v>
      </c>
      <c r="H27" s="81">
        <f t="shared" si="1"/>
        <v>0.08</v>
      </c>
    </row>
    <row r="28" spans="1:8">
      <c r="A28" s="50" t="s">
        <v>97</v>
      </c>
      <c r="B28" s="39" t="s">
        <v>326</v>
      </c>
      <c r="C28" s="50"/>
      <c r="D28" s="50"/>
      <c r="E28" s="50"/>
      <c r="F28" s="76"/>
      <c r="G28" s="81"/>
      <c r="H28" s="81"/>
    </row>
    <row r="29" spans="1:8">
      <c r="A29" s="50" t="s">
        <v>327</v>
      </c>
      <c r="B29" s="39" t="s">
        <v>328</v>
      </c>
      <c r="C29" s="50">
        <v>1.5</v>
      </c>
      <c r="D29" s="50">
        <v>1.5</v>
      </c>
      <c r="E29" s="50" t="s">
        <v>16</v>
      </c>
      <c r="F29" s="76">
        <v>0.04</v>
      </c>
      <c r="G29" s="81">
        <f t="shared" si="0"/>
        <v>0.06</v>
      </c>
      <c r="H29" s="81">
        <f t="shared" si="1"/>
        <v>0.06</v>
      </c>
    </row>
    <row r="30" spans="1:8">
      <c r="A30" s="50" t="s">
        <v>352</v>
      </c>
      <c r="B30" s="39" t="s">
        <v>353</v>
      </c>
      <c r="C30" s="75">
        <v>2</v>
      </c>
      <c r="D30" s="75">
        <v>2</v>
      </c>
      <c r="E30" s="50" t="s">
        <v>16</v>
      </c>
      <c r="F30" s="76">
        <v>0.04</v>
      </c>
      <c r="G30" s="81">
        <f t="shared" si="0"/>
        <v>0.08</v>
      </c>
      <c r="H30" s="81">
        <f t="shared" si="1"/>
        <v>0.08</v>
      </c>
    </row>
    <row r="31" spans="1:8">
      <c r="A31" s="50" t="s">
        <v>354</v>
      </c>
      <c r="B31" s="39" t="s">
        <v>355</v>
      </c>
      <c r="C31" s="75">
        <v>2</v>
      </c>
      <c r="D31" s="75">
        <v>2</v>
      </c>
      <c r="E31" s="50" t="s">
        <v>16</v>
      </c>
      <c r="F31" s="76">
        <v>0.04</v>
      </c>
      <c r="G31" s="81">
        <f t="shared" si="0"/>
        <v>0.08</v>
      </c>
      <c r="H31" s="81">
        <f t="shared" si="1"/>
        <v>0.08</v>
      </c>
    </row>
    <row r="32" spans="1:8">
      <c r="A32" s="50" t="s">
        <v>329</v>
      </c>
      <c r="B32" s="39" t="s">
        <v>330</v>
      </c>
      <c r="C32" s="50"/>
      <c r="D32" s="50"/>
      <c r="E32" s="50"/>
      <c r="F32" s="76"/>
      <c r="G32" s="81"/>
      <c r="H32" s="81"/>
    </row>
    <row r="33" spans="1:8">
      <c r="A33" s="50" t="s">
        <v>331</v>
      </c>
      <c r="B33" s="39" t="s">
        <v>332</v>
      </c>
      <c r="C33" s="75">
        <v>3</v>
      </c>
      <c r="D33" s="75">
        <v>3</v>
      </c>
      <c r="E33" s="50" t="s">
        <v>16</v>
      </c>
      <c r="F33" s="76">
        <v>0.04</v>
      </c>
      <c r="G33" s="81">
        <f t="shared" si="0"/>
        <v>0.12</v>
      </c>
      <c r="H33" s="81">
        <f t="shared" si="1"/>
        <v>0.12</v>
      </c>
    </row>
    <row r="34" spans="1:8">
      <c r="A34" s="50" t="s">
        <v>333</v>
      </c>
      <c r="B34" s="39" t="s">
        <v>334</v>
      </c>
      <c r="C34" s="75">
        <v>5</v>
      </c>
      <c r="D34" s="75">
        <v>5</v>
      </c>
      <c r="E34" s="50" t="s">
        <v>16</v>
      </c>
      <c r="F34" s="76">
        <v>0.04</v>
      </c>
      <c r="G34" s="81">
        <f t="shared" si="0"/>
        <v>0.2</v>
      </c>
      <c r="H34" s="81">
        <f t="shared" si="1"/>
        <v>0.2</v>
      </c>
    </row>
    <row r="35" spans="1:8" ht="15" customHeight="1">
      <c r="A35" s="50" t="s">
        <v>335</v>
      </c>
      <c r="B35" s="39" t="s">
        <v>336</v>
      </c>
      <c r="C35" s="50"/>
      <c r="D35" s="50"/>
      <c r="E35" s="50"/>
      <c r="F35" s="76"/>
      <c r="G35" s="81"/>
      <c r="H35" s="81"/>
    </row>
    <row r="36" spans="1:8" ht="25.5" customHeight="1">
      <c r="A36" s="176" t="s">
        <v>337</v>
      </c>
      <c r="B36" s="172" t="s">
        <v>338</v>
      </c>
      <c r="C36" s="75">
        <v>10</v>
      </c>
      <c r="D36" s="75">
        <v>10</v>
      </c>
      <c r="E36" s="12" t="s">
        <v>102</v>
      </c>
      <c r="F36" s="76">
        <v>0.06</v>
      </c>
      <c r="G36" s="81">
        <f t="shared" si="0"/>
        <v>0.6</v>
      </c>
      <c r="H36" s="81">
        <f t="shared" si="1"/>
        <v>0.6</v>
      </c>
    </row>
    <row r="37" spans="1:8">
      <c r="A37" s="173"/>
      <c r="B37" s="173"/>
      <c r="C37" s="75">
        <v>2</v>
      </c>
      <c r="D37" s="75">
        <v>2</v>
      </c>
      <c r="E37" s="50" t="s">
        <v>16</v>
      </c>
      <c r="F37" s="76">
        <v>0.04</v>
      </c>
      <c r="G37" s="81">
        <f t="shared" si="0"/>
        <v>0.08</v>
      </c>
      <c r="H37" s="81">
        <f t="shared" si="1"/>
        <v>0.08</v>
      </c>
    </row>
    <row r="38" spans="1:8">
      <c r="A38" s="50" t="s">
        <v>339</v>
      </c>
      <c r="B38" s="39" t="s">
        <v>340</v>
      </c>
      <c r="C38" s="50"/>
      <c r="D38" s="50"/>
      <c r="E38" s="50"/>
      <c r="F38" s="76"/>
      <c r="G38" s="81"/>
      <c r="H38" s="81"/>
    </row>
    <row r="39" spans="1:8" ht="26.25" customHeight="1">
      <c r="A39" s="178" t="s">
        <v>341</v>
      </c>
      <c r="B39" s="172" t="s">
        <v>342</v>
      </c>
      <c r="C39" s="75">
        <v>4</v>
      </c>
      <c r="D39" s="75">
        <v>4</v>
      </c>
      <c r="E39" s="12" t="s">
        <v>102</v>
      </c>
      <c r="F39" s="76">
        <v>0.06</v>
      </c>
      <c r="G39" s="81">
        <f t="shared" si="0"/>
        <v>0.24</v>
      </c>
      <c r="H39" s="81">
        <f t="shared" si="1"/>
        <v>0.24</v>
      </c>
    </row>
    <row r="40" spans="1:8" ht="14.25" customHeight="1">
      <c r="A40" s="179"/>
      <c r="B40" s="177"/>
      <c r="C40" s="75">
        <v>6</v>
      </c>
      <c r="D40" s="75">
        <v>6</v>
      </c>
      <c r="E40" s="50" t="s">
        <v>16</v>
      </c>
      <c r="F40" s="76">
        <v>0.04</v>
      </c>
      <c r="G40" s="81">
        <f t="shared" si="0"/>
        <v>0.24</v>
      </c>
      <c r="H40" s="81">
        <f t="shared" si="1"/>
        <v>0.24</v>
      </c>
    </row>
    <row r="41" spans="1:8" ht="27" customHeight="1">
      <c r="A41" s="178" t="s">
        <v>343</v>
      </c>
      <c r="B41" s="172" t="s">
        <v>98</v>
      </c>
      <c r="C41" s="75">
        <v>4</v>
      </c>
      <c r="D41" s="75">
        <v>4</v>
      </c>
      <c r="E41" s="12" t="s">
        <v>102</v>
      </c>
      <c r="F41" s="76">
        <v>0.06</v>
      </c>
      <c r="G41" s="81">
        <f t="shared" si="0"/>
        <v>0.24</v>
      </c>
      <c r="H41" s="81">
        <f t="shared" si="1"/>
        <v>0.24</v>
      </c>
    </row>
    <row r="42" spans="1:8">
      <c r="A42" s="179"/>
      <c r="B42" s="177"/>
      <c r="C42" s="75">
        <v>6</v>
      </c>
      <c r="D42" s="75">
        <v>6</v>
      </c>
      <c r="E42" s="50" t="s">
        <v>16</v>
      </c>
      <c r="F42" s="76">
        <v>0.04</v>
      </c>
      <c r="G42" s="81">
        <f t="shared" si="0"/>
        <v>0.24</v>
      </c>
      <c r="H42" s="81">
        <f t="shared" si="1"/>
        <v>0.24</v>
      </c>
    </row>
    <row r="43" spans="1:8" ht="25.5">
      <c r="A43" s="50" t="s">
        <v>99</v>
      </c>
      <c r="B43" s="69" t="s">
        <v>344</v>
      </c>
      <c r="C43" s="75"/>
      <c r="D43" s="75"/>
      <c r="E43" s="50"/>
      <c r="F43" s="76"/>
      <c r="G43" s="81"/>
      <c r="H43" s="81"/>
    </row>
    <row r="44" spans="1:8">
      <c r="A44" s="50" t="s">
        <v>101</v>
      </c>
      <c r="B44" s="69" t="s">
        <v>336</v>
      </c>
      <c r="C44" s="75"/>
      <c r="D44" s="75"/>
      <c r="E44" s="50"/>
      <c r="F44" s="76"/>
      <c r="G44" s="81"/>
      <c r="H44" s="81"/>
    </row>
    <row r="45" spans="1:8" ht="25.5">
      <c r="A45" s="176" t="s">
        <v>345</v>
      </c>
      <c r="B45" s="172" t="s">
        <v>346</v>
      </c>
      <c r="C45" s="75">
        <v>3</v>
      </c>
      <c r="D45" s="75">
        <v>3</v>
      </c>
      <c r="E45" s="12" t="s">
        <v>102</v>
      </c>
      <c r="F45" s="76">
        <v>0.06</v>
      </c>
      <c r="G45" s="81">
        <f t="shared" si="0"/>
        <v>0.18</v>
      </c>
      <c r="H45" s="81">
        <f t="shared" si="1"/>
        <v>0.18</v>
      </c>
    </row>
    <row r="46" spans="1:8">
      <c r="A46" s="173"/>
      <c r="B46" s="173"/>
      <c r="C46" s="75">
        <v>1</v>
      </c>
      <c r="D46" s="75">
        <v>1</v>
      </c>
      <c r="E46" s="50" t="s">
        <v>7</v>
      </c>
      <c r="F46" s="76">
        <v>0.04</v>
      </c>
      <c r="G46" s="81">
        <f t="shared" si="0"/>
        <v>0.04</v>
      </c>
      <c r="H46" s="81">
        <f t="shared" si="1"/>
        <v>0.04</v>
      </c>
    </row>
    <row r="47" spans="1:8" ht="25.5">
      <c r="A47" s="176" t="s">
        <v>347</v>
      </c>
      <c r="B47" s="172" t="s">
        <v>348</v>
      </c>
      <c r="C47" s="75">
        <v>6</v>
      </c>
      <c r="D47" s="75">
        <v>5</v>
      </c>
      <c r="E47" s="12" t="s">
        <v>102</v>
      </c>
      <c r="F47" s="76">
        <v>0.06</v>
      </c>
      <c r="G47" s="81">
        <f t="shared" si="0"/>
        <v>0.36</v>
      </c>
      <c r="H47" s="81">
        <f t="shared" si="1"/>
        <v>0.3</v>
      </c>
    </row>
    <row r="48" spans="1:8" ht="15" customHeight="1">
      <c r="A48" s="173"/>
      <c r="B48" s="173"/>
      <c r="C48" s="75">
        <v>1</v>
      </c>
      <c r="D48" s="75">
        <v>1</v>
      </c>
      <c r="E48" s="50" t="s">
        <v>7</v>
      </c>
      <c r="F48" s="76">
        <v>0.04</v>
      </c>
      <c r="G48" s="81">
        <f t="shared" si="0"/>
        <v>0.04</v>
      </c>
      <c r="H48" s="81">
        <f t="shared" si="1"/>
        <v>0.04</v>
      </c>
    </row>
    <row r="49" spans="1:8" ht="24" customHeight="1">
      <c r="A49" s="176" t="s">
        <v>349</v>
      </c>
      <c r="B49" s="172" t="s">
        <v>350</v>
      </c>
      <c r="C49" s="75">
        <v>6</v>
      </c>
      <c r="D49" s="75">
        <v>6</v>
      </c>
      <c r="E49" s="12" t="s">
        <v>102</v>
      </c>
      <c r="F49" s="76">
        <v>0.06</v>
      </c>
      <c r="G49" s="81">
        <f t="shared" si="0"/>
        <v>0.36</v>
      </c>
      <c r="H49" s="81">
        <f t="shared" si="1"/>
        <v>0.36</v>
      </c>
    </row>
    <row r="50" spans="1:8" ht="15" customHeight="1">
      <c r="A50" s="173"/>
      <c r="B50" s="173"/>
      <c r="C50" s="75">
        <v>6</v>
      </c>
      <c r="D50" s="75">
        <v>2</v>
      </c>
      <c r="E50" s="50" t="s">
        <v>16</v>
      </c>
      <c r="F50" s="76">
        <v>0.04</v>
      </c>
      <c r="G50" s="81">
        <f t="shared" si="0"/>
        <v>0.24</v>
      </c>
      <c r="H50" s="81">
        <f t="shared" si="1"/>
        <v>0.08</v>
      </c>
    </row>
    <row r="51" spans="1:8">
      <c r="A51" s="83" t="s">
        <v>356</v>
      </c>
      <c r="B51" s="40" t="s">
        <v>351</v>
      </c>
      <c r="C51" s="50"/>
      <c r="D51" s="50"/>
      <c r="E51" s="50"/>
      <c r="F51" s="76"/>
      <c r="G51" s="81"/>
      <c r="H51" s="81"/>
    </row>
    <row r="52" spans="1:8">
      <c r="A52" s="50" t="s">
        <v>104</v>
      </c>
      <c r="B52" s="39" t="s">
        <v>357</v>
      </c>
      <c r="C52" s="50"/>
      <c r="D52" s="50"/>
      <c r="E52" s="50"/>
      <c r="F52" s="76"/>
      <c r="G52" s="81"/>
      <c r="H52" s="81"/>
    </row>
    <row r="53" spans="1:8" ht="38.25">
      <c r="A53" s="50" t="s">
        <v>358</v>
      </c>
      <c r="B53" s="39" t="s">
        <v>359</v>
      </c>
      <c r="C53" s="50"/>
      <c r="D53" s="50"/>
      <c r="E53" s="50"/>
      <c r="F53" s="76"/>
      <c r="G53" s="81"/>
      <c r="H53" s="81"/>
    </row>
    <row r="54" spans="1:8">
      <c r="A54" s="50" t="s">
        <v>360</v>
      </c>
      <c r="B54" s="39" t="s">
        <v>361</v>
      </c>
      <c r="C54" s="75">
        <v>10</v>
      </c>
      <c r="D54" s="50">
        <v>2.5</v>
      </c>
      <c r="E54" s="50" t="s">
        <v>16</v>
      </c>
      <c r="F54" s="76">
        <v>0.04</v>
      </c>
      <c r="G54" s="81">
        <f t="shared" si="0"/>
        <v>0.4</v>
      </c>
      <c r="H54" s="81">
        <f t="shared" si="1"/>
        <v>0.1</v>
      </c>
    </row>
    <row r="55" spans="1:8">
      <c r="A55" s="50" t="s">
        <v>362</v>
      </c>
      <c r="B55" s="39" t="s">
        <v>363</v>
      </c>
      <c r="C55" s="75">
        <v>1</v>
      </c>
      <c r="D55" s="50">
        <v>0.5</v>
      </c>
      <c r="E55" s="50" t="s">
        <v>16</v>
      </c>
      <c r="F55" s="76">
        <v>0.04</v>
      </c>
      <c r="G55" s="81">
        <f t="shared" si="0"/>
        <v>0.04</v>
      </c>
      <c r="H55" s="81">
        <f t="shared" si="1"/>
        <v>0.02</v>
      </c>
    </row>
    <row r="56" spans="1:8" ht="38.25">
      <c r="A56" s="50" t="s">
        <v>364</v>
      </c>
      <c r="B56" s="39" t="s">
        <v>365</v>
      </c>
      <c r="C56" s="75"/>
      <c r="D56" s="50"/>
      <c r="E56" s="50"/>
      <c r="F56" s="76"/>
      <c r="G56" s="81"/>
      <c r="H56" s="81"/>
    </row>
    <row r="57" spans="1:8">
      <c r="A57" s="50" t="s">
        <v>366</v>
      </c>
      <c r="B57" s="39" t="s">
        <v>367</v>
      </c>
      <c r="C57" s="75">
        <v>8</v>
      </c>
      <c r="D57" s="75">
        <v>8</v>
      </c>
      <c r="E57" s="50" t="s">
        <v>16</v>
      </c>
      <c r="F57" s="76">
        <v>0.04</v>
      </c>
      <c r="G57" s="81">
        <f t="shared" si="0"/>
        <v>0.32</v>
      </c>
      <c r="H57" s="81">
        <f t="shared" si="1"/>
        <v>0.32</v>
      </c>
    </row>
    <row r="58" spans="1:8" ht="25.5">
      <c r="A58" s="50" t="s">
        <v>368</v>
      </c>
      <c r="B58" s="39" t="s">
        <v>369</v>
      </c>
      <c r="C58" s="75">
        <v>15</v>
      </c>
      <c r="D58" s="75">
        <v>15</v>
      </c>
      <c r="E58" s="12" t="s">
        <v>102</v>
      </c>
      <c r="F58" s="76">
        <v>0.06</v>
      </c>
      <c r="G58" s="81">
        <f t="shared" si="0"/>
        <v>0.9</v>
      </c>
      <c r="H58" s="81">
        <f t="shared" si="1"/>
        <v>0.9</v>
      </c>
    </row>
    <row r="59" spans="1:8">
      <c r="A59" s="50" t="s">
        <v>370</v>
      </c>
      <c r="B59" s="39" t="s">
        <v>371</v>
      </c>
      <c r="C59" s="50">
        <v>3.15</v>
      </c>
      <c r="D59" s="50">
        <v>2.15</v>
      </c>
      <c r="E59" s="50" t="s">
        <v>16</v>
      </c>
      <c r="F59" s="76">
        <v>0.04</v>
      </c>
      <c r="G59" s="81">
        <f t="shared" si="0"/>
        <v>0.13</v>
      </c>
      <c r="H59" s="81">
        <f t="shared" si="1"/>
        <v>0.09</v>
      </c>
    </row>
    <row r="60" spans="1:8">
      <c r="A60" s="50" t="s">
        <v>372</v>
      </c>
      <c r="B60" s="39" t="s">
        <v>373</v>
      </c>
      <c r="C60" s="75">
        <v>5</v>
      </c>
      <c r="D60" s="75">
        <v>5</v>
      </c>
      <c r="E60" s="50" t="s">
        <v>16</v>
      </c>
      <c r="F60" s="76">
        <v>0.04</v>
      </c>
      <c r="G60" s="81">
        <f t="shared" si="0"/>
        <v>0.2</v>
      </c>
      <c r="H60" s="81">
        <f t="shared" si="1"/>
        <v>0.2</v>
      </c>
    </row>
    <row r="61" spans="1:8">
      <c r="A61" s="50" t="s">
        <v>374</v>
      </c>
      <c r="B61" s="39" t="s">
        <v>375</v>
      </c>
      <c r="C61" s="75">
        <v>5</v>
      </c>
      <c r="D61" s="75">
        <v>5</v>
      </c>
      <c r="E61" s="50" t="s">
        <v>16</v>
      </c>
      <c r="F61" s="76">
        <v>0.04</v>
      </c>
      <c r="G61" s="81">
        <f t="shared" si="0"/>
        <v>0.2</v>
      </c>
      <c r="H61" s="81">
        <f t="shared" si="1"/>
        <v>0.2</v>
      </c>
    </row>
    <row r="62" spans="1:8">
      <c r="A62" s="50" t="s">
        <v>376</v>
      </c>
      <c r="B62" s="39" t="s">
        <v>377</v>
      </c>
      <c r="C62" s="75"/>
      <c r="D62" s="75"/>
      <c r="E62" s="50"/>
      <c r="F62" s="76"/>
      <c r="G62" s="81"/>
      <c r="H62" s="81"/>
    </row>
    <row r="63" spans="1:8" ht="25.5">
      <c r="A63" s="50" t="s">
        <v>378</v>
      </c>
      <c r="B63" s="39" t="s">
        <v>379</v>
      </c>
      <c r="C63" s="75">
        <v>12</v>
      </c>
      <c r="D63" s="75">
        <v>12</v>
      </c>
      <c r="E63" s="12" t="s">
        <v>102</v>
      </c>
      <c r="F63" s="76">
        <v>0.06</v>
      </c>
      <c r="G63" s="81">
        <f t="shared" si="0"/>
        <v>0.72</v>
      </c>
      <c r="H63" s="81">
        <f t="shared" si="1"/>
        <v>0.72</v>
      </c>
    </row>
    <row r="64" spans="1:8">
      <c r="A64" s="50" t="s">
        <v>380</v>
      </c>
      <c r="B64" s="39" t="s">
        <v>381</v>
      </c>
      <c r="C64" s="75"/>
      <c r="D64" s="75"/>
      <c r="E64" s="50"/>
      <c r="F64" s="76"/>
      <c r="G64" s="81"/>
      <c r="H64" s="81"/>
    </row>
    <row r="65" spans="1:8">
      <c r="A65" s="50" t="s">
        <v>382</v>
      </c>
      <c r="B65" s="39" t="s">
        <v>383</v>
      </c>
      <c r="C65" s="75">
        <v>18</v>
      </c>
      <c r="D65" s="75">
        <v>18</v>
      </c>
      <c r="E65" s="50" t="s">
        <v>16</v>
      </c>
      <c r="F65" s="76">
        <v>0.04</v>
      </c>
      <c r="G65" s="81">
        <f t="shared" si="0"/>
        <v>0.72</v>
      </c>
      <c r="H65" s="81">
        <f t="shared" si="1"/>
        <v>0.72</v>
      </c>
    </row>
    <row r="66" spans="1:8">
      <c r="A66" s="50" t="s">
        <v>384</v>
      </c>
      <c r="B66" s="39" t="s">
        <v>385</v>
      </c>
      <c r="C66" s="74">
        <v>4</v>
      </c>
      <c r="D66" s="74">
        <v>4</v>
      </c>
      <c r="E66" s="50" t="s">
        <v>16</v>
      </c>
      <c r="F66" s="76">
        <v>0.04</v>
      </c>
      <c r="G66" s="81">
        <f t="shared" si="0"/>
        <v>0.16</v>
      </c>
      <c r="H66" s="81">
        <f t="shared" si="1"/>
        <v>0.16</v>
      </c>
    </row>
    <row r="67" spans="1:8" ht="25.5">
      <c r="A67" s="50" t="s">
        <v>386</v>
      </c>
      <c r="B67" s="39" t="s">
        <v>387</v>
      </c>
      <c r="C67" s="75">
        <v>45</v>
      </c>
      <c r="D67" s="75">
        <v>45</v>
      </c>
      <c r="E67" s="12" t="s">
        <v>102</v>
      </c>
      <c r="F67" s="76">
        <v>0.06</v>
      </c>
      <c r="G67" s="81">
        <f t="shared" si="0"/>
        <v>2.7</v>
      </c>
      <c r="H67" s="81">
        <f t="shared" si="1"/>
        <v>2.7</v>
      </c>
    </row>
    <row r="68" spans="1:8" ht="25.5">
      <c r="A68" s="50" t="s">
        <v>388</v>
      </c>
      <c r="B68" s="39" t="s">
        <v>389</v>
      </c>
      <c r="C68" s="75"/>
      <c r="D68" s="75"/>
      <c r="E68" s="12"/>
      <c r="F68" s="76"/>
      <c r="G68" s="81"/>
      <c r="H68" s="81"/>
    </row>
    <row r="69" spans="1:8" ht="25.5">
      <c r="A69" s="176" t="s">
        <v>390</v>
      </c>
      <c r="B69" s="172" t="s">
        <v>391</v>
      </c>
      <c r="C69" s="76">
        <v>2.15</v>
      </c>
      <c r="D69" s="76">
        <v>1.1499999999999999</v>
      </c>
      <c r="E69" s="12" t="s">
        <v>102</v>
      </c>
      <c r="F69" s="76">
        <v>0.06</v>
      </c>
      <c r="G69" s="81">
        <f t="shared" si="0"/>
        <v>0.13</v>
      </c>
      <c r="H69" s="81">
        <f t="shared" si="1"/>
        <v>7.0000000000000007E-2</v>
      </c>
    </row>
    <row r="70" spans="1:8">
      <c r="A70" s="173"/>
      <c r="B70" s="173"/>
      <c r="C70" s="75">
        <v>8</v>
      </c>
      <c r="D70" s="75">
        <v>3</v>
      </c>
      <c r="E70" s="50" t="s">
        <v>16</v>
      </c>
      <c r="F70" s="76">
        <v>0.04</v>
      </c>
      <c r="G70" s="81">
        <f t="shared" si="0"/>
        <v>0.32</v>
      </c>
      <c r="H70" s="81">
        <f t="shared" si="1"/>
        <v>0.12</v>
      </c>
    </row>
    <row r="71" spans="1:8" ht="15" customHeight="1">
      <c r="A71" s="50" t="s">
        <v>392</v>
      </c>
      <c r="B71" s="39" t="s">
        <v>393</v>
      </c>
      <c r="C71" s="75"/>
      <c r="D71" s="75"/>
      <c r="E71" s="12"/>
      <c r="F71" s="76"/>
      <c r="G71" s="81"/>
      <c r="H71" s="81"/>
    </row>
    <row r="72" spans="1:8" ht="24.75" customHeight="1">
      <c r="A72" s="176" t="s">
        <v>394</v>
      </c>
      <c r="B72" s="172" t="s">
        <v>395</v>
      </c>
      <c r="C72" s="75">
        <v>0.5</v>
      </c>
      <c r="D72" s="75">
        <v>0.5</v>
      </c>
      <c r="E72" s="12" t="s">
        <v>102</v>
      </c>
      <c r="F72" s="76">
        <v>0.06</v>
      </c>
      <c r="G72" s="81">
        <f t="shared" ref="G72:G136" si="4">F72*C72</f>
        <v>0.03</v>
      </c>
      <c r="H72" s="81">
        <f t="shared" ref="H72:H136" si="5">D72*F72</f>
        <v>0.03</v>
      </c>
    </row>
    <row r="73" spans="1:8" ht="12.75" customHeight="1">
      <c r="A73" s="173"/>
      <c r="B73" s="173"/>
      <c r="C73" s="75">
        <v>12</v>
      </c>
      <c r="D73" s="75">
        <v>4</v>
      </c>
      <c r="E73" s="50" t="s">
        <v>16</v>
      </c>
      <c r="F73" s="76">
        <v>0.04</v>
      </c>
      <c r="G73" s="81">
        <f t="shared" si="4"/>
        <v>0.48</v>
      </c>
      <c r="H73" s="81">
        <f t="shared" si="5"/>
        <v>0.16</v>
      </c>
    </row>
    <row r="74" spans="1:8">
      <c r="A74" s="50" t="s">
        <v>396</v>
      </c>
      <c r="B74" s="39" t="s">
        <v>397</v>
      </c>
      <c r="C74" s="74"/>
      <c r="D74" s="74"/>
      <c r="E74" s="17"/>
      <c r="F74" s="76"/>
      <c r="G74" s="81"/>
      <c r="H74" s="81"/>
    </row>
    <row r="75" spans="1:8">
      <c r="A75" s="50" t="s">
        <v>398</v>
      </c>
      <c r="B75" s="39" t="s">
        <v>399</v>
      </c>
      <c r="C75" s="74">
        <v>2</v>
      </c>
      <c r="D75" s="74">
        <v>2</v>
      </c>
      <c r="E75" s="17" t="s">
        <v>16</v>
      </c>
      <c r="F75" s="76">
        <v>0.04</v>
      </c>
      <c r="G75" s="81">
        <f t="shared" si="4"/>
        <v>0.08</v>
      </c>
      <c r="H75" s="81">
        <f t="shared" si="5"/>
        <v>0.08</v>
      </c>
    </row>
    <row r="76" spans="1:8">
      <c r="A76" s="108" t="s">
        <v>400</v>
      </c>
      <c r="B76" s="40" t="s">
        <v>401</v>
      </c>
      <c r="C76" s="74"/>
      <c r="D76" s="74"/>
      <c r="E76" s="17"/>
      <c r="F76" s="76"/>
      <c r="G76" s="81"/>
      <c r="H76" s="81"/>
    </row>
    <row r="77" spans="1:8" ht="12.75" customHeight="1">
      <c r="A77" s="50" t="s">
        <v>115</v>
      </c>
      <c r="B77" s="39" t="s">
        <v>402</v>
      </c>
      <c r="C77" s="74"/>
      <c r="D77" s="74"/>
      <c r="E77" s="17"/>
      <c r="F77" s="76"/>
      <c r="G77" s="81"/>
      <c r="H77" s="81"/>
    </row>
    <row r="78" spans="1:8" ht="13.5" customHeight="1">
      <c r="A78" s="50" t="s">
        <v>403</v>
      </c>
      <c r="B78" s="39" t="s">
        <v>404</v>
      </c>
      <c r="C78" s="74"/>
      <c r="D78" s="74"/>
      <c r="E78" s="17"/>
      <c r="F78" s="76"/>
      <c r="G78" s="81"/>
      <c r="H78" s="81"/>
    </row>
    <row r="79" spans="1:8" ht="24" customHeight="1">
      <c r="A79" s="50" t="s">
        <v>405</v>
      </c>
      <c r="B79" s="39" t="s">
        <v>406</v>
      </c>
      <c r="C79" s="74"/>
      <c r="D79" s="74"/>
      <c r="E79" s="17"/>
      <c r="F79" s="76"/>
      <c r="G79" s="81"/>
      <c r="H79" s="81"/>
    </row>
    <row r="80" spans="1:8">
      <c r="A80" s="50" t="s">
        <v>407</v>
      </c>
      <c r="B80" s="39" t="s">
        <v>408</v>
      </c>
      <c r="C80" s="67">
        <v>3.15</v>
      </c>
      <c r="D80" s="74">
        <v>2</v>
      </c>
      <c r="E80" s="17" t="s">
        <v>16</v>
      </c>
      <c r="F80" s="76">
        <v>0.04</v>
      </c>
      <c r="G80" s="81">
        <f t="shared" si="4"/>
        <v>0.13</v>
      </c>
      <c r="H80" s="81">
        <f t="shared" si="5"/>
        <v>0.08</v>
      </c>
    </row>
    <row r="81" spans="1:8">
      <c r="A81" s="50" t="s">
        <v>409</v>
      </c>
      <c r="B81" s="39" t="s">
        <v>410</v>
      </c>
      <c r="C81" s="67">
        <v>3.15</v>
      </c>
      <c r="D81" s="74">
        <v>2</v>
      </c>
      <c r="E81" s="17" t="s">
        <v>16</v>
      </c>
      <c r="F81" s="76">
        <v>0.04</v>
      </c>
      <c r="G81" s="81">
        <f t="shared" si="4"/>
        <v>0.13</v>
      </c>
      <c r="H81" s="81">
        <f t="shared" si="5"/>
        <v>0.08</v>
      </c>
    </row>
    <row r="82" spans="1:8">
      <c r="A82" s="50" t="s">
        <v>411</v>
      </c>
      <c r="B82" s="39" t="s">
        <v>412</v>
      </c>
      <c r="C82" s="74"/>
      <c r="D82" s="74"/>
      <c r="E82" s="17"/>
      <c r="F82" s="76"/>
      <c r="G82" s="81"/>
      <c r="H82" s="81"/>
    </row>
    <row r="83" spans="1:8">
      <c r="A83" s="50" t="s">
        <v>413</v>
      </c>
      <c r="B83" s="39" t="s">
        <v>124</v>
      </c>
      <c r="C83" s="67">
        <v>5.15</v>
      </c>
      <c r="D83" s="67">
        <v>3.15</v>
      </c>
      <c r="E83" s="17" t="s">
        <v>16</v>
      </c>
      <c r="F83" s="76">
        <v>0.04</v>
      </c>
      <c r="G83" s="81">
        <f t="shared" si="4"/>
        <v>0.21</v>
      </c>
      <c r="H83" s="81">
        <f t="shared" si="5"/>
        <v>0.13</v>
      </c>
    </row>
    <row r="84" spans="1:8">
      <c r="A84" s="50" t="s">
        <v>414</v>
      </c>
      <c r="B84" s="39" t="s">
        <v>126</v>
      </c>
      <c r="C84" s="67">
        <v>5.15</v>
      </c>
      <c r="D84" s="67">
        <v>3.15</v>
      </c>
      <c r="E84" s="17" t="s">
        <v>16</v>
      </c>
      <c r="F84" s="76">
        <v>0.04</v>
      </c>
      <c r="G84" s="81">
        <f t="shared" si="4"/>
        <v>0.21</v>
      </c>
      <c r="H84" s="81">
        <f t="shared" si="5"/>
        <v>0.13</v>
      </c>
    </row>
    <row r="85" spans="1:8" ht="14.25" customHeight="1">
      <c r="A85" s="50" t="s">
        <v>415</v>
      </c>
      <c r="B85" s="39" t="s">
        <v>416</v>
      </c>
      <c r="C85" s="74"/>
      <c r="D85" s="74"/>
      <c r="E85" s="17"/>
      <c r="F85" s="76"/>
      <c r="G85" s="81"/>
      <c r="H85" s="81"/>
    </row>
    <row r="86" spans="1:8" ht="14.25" customHeight="1">
      <c r="A86" s="50" t="s">
        <v>417</v>
      </c>
      <c r="B86" s="39" t="s">
        <v>129</v>
      </c>
      <c r="C86" s="17">
        <v>6.15</v>
      </c>
      <c r="D86" s="17">
        <v>3.15</v>
      </c>
      <c r="E86" s="17" t="s">
        <v>16</v>
      </c>
      <c r="F86" s="76">
        <v>0.04</v>
      </c>
      <c r="G86" s="81">
        <f t="shared" si="4"/>
        <v>0.25</v>
      </c>
      <c r="H86" s="81">
        <f t="shared" si="5"/>
        <v>0.13</v>
      </c>
    </row>
    <row r="87" spans="1:8">
      <c r="A87" s="50" t="s">
        <v>418</v>
      </c>
      <c r="B87" s="39" t="s">
        <v>126</v>
      </c>
      <c r="C87" s="17">
        <v>5.15</v>
      </c>
      <c r="D87" s="17">
        <v>3.15</v>
      </c>
      <c r="E87" s="17" t="s">
        <v>16</v>
      </c>
      <c r="F87" s="76">
        <v>0.04</v>
      </c>
      <c r="G87" s="81">
        <f t="shared" si="4"/>
        <v>0.21</v>
      </c>
      <c r="H87" s="81">
        <f t="shared" si="5"/>
        <v>0.13</v>
      </c>
    </row>
    <row r="88" spans="1:8">
      <c r="A88" s="50" t="s">
        <v>419</v>
      </c>
      <c r="B88" s="39" t="s">
        <v>420</v>
      </c>
      <c r="C88" s="17">
        <v>5.15</v>
      </c>
      <c r="D88" s="17">
        <v>3.15</v>
      </c>
      <c r="E88" s="17" t="s">
        <v>16</v>
      </c>
      <c r="F88" s="76">
        <v>0.04</v>
      </c>
      <c r="G88" s="81">
        <f t="shared" si="4"/>
        <v>0.21</v>
      </c>
      <c r="H88" s="81">
        <f t="shared" si="5"/>
        <v>0.13</v>
      </c>
    </row>
    <row r="89" spans="1:8" ht="15.75" customHeight="1">
      <c r="A89" s="50" t="s">
        <v>421</v>
      </c>
      <c r="B89" s="39" t="s">
        <v>422</v>
      </c>
      <c r="C89" s="17">
        <v>7.15</v>
      </c>
      <c r="D89" s="17">
        <v>4.1500000000000004</v>
      </c>
      <c r="E89" s="17" t="s">
        <v>16</v>
      </c>
      <c r="F89" s="76">
        <v>0.04</v>
      </c>
      <c r="G89" s="81">
        <f t="shared" si="4"/>
        <v>0.28999999999999998</v>
      </c>
      <c r="H89" s="81">
        <f t="shared" si="5"/>
        <v>0.17</v>
      </c>
    </row>
    <row r="90" spans="1:8" ht="26.25" customHeight="1">
      <c r="A90" s="50" t="s">
        <v>423</v>
      </c>
      <c r="B90" s="39" t="s">
        <v>424</v>
      </c>
      <c r="C90" s="50">
        <v>4.1500000000000004</v>
      </c>
      <c r="D90" s="50">
        <v>1.65</v>
      </c>
      <c r="E90" s="12" t="s">
        <v>102</v>
      </c>
      <c r="F90" s="76">
        <v>0.06</v>
      </c>
      <c r="G90" s="81">
        <f t="shared" si="4"/>
        <v>0.25</v>
      </c>
      <c r="H90" s="81">
        <f t="shared" si="5"/>
        <v>0.1</v>
      </c>
    </row>
    <row r="91" spans="1:8" ht="27" customHeight="1">
      <c r="A91" s="50" t="s">
        <v>425</v>
      </c>
      <c r="B91" s="39" t="s">
        <v>426</v>
      </c>
      <c r="C91" s="50">
        <v>8.65</v>
      </c>
      <c r="D91" s="50">
        <v>4.1500000000000004</v>
      </c>
      <c r="E91" s="12" t="s">
        <v>102</v>
      </c>
      <c r="F91" s="76">
        <v>0.06</v>
      </c>
      <c r="G91" s="81">
        <f t="shared" si="4"/>
        <v>0.52</v>
      </c>
      <c r="H91" s="81">
        <f t="shared" si="5"/>
        <v>0.25</v>
      </c>
    </row>
    <row r="92" spans="1:8" ht="27" customHeight="1">
      <c r="A92" s="50" t="s">
        <v>427</v>
      </c>
      <c r="B92" s="39" t="s">
        <v>428</v>
      </c>
      <c r="C92" s="50">
        <v>8.65</v>
      </c>
      <c r="D92" s="50">
        <v>4.1500000000000004</v>
      </c>
      <c r="E92" s="12" t="s">
        <v>102</v>
      </c>
      <c r="F92" s="76">
        <v>0.06</v>
      </c>
      <c r="G92" s="81">
        <f t="shared" si="4"/>
        <v>0.52</v>
      </c>
      <c r="H92" s="81">
        <f t="shared" si="5"/>
        <v>0.25</v>
      </c>
    </row>
    <row r="93" spans="1:8" ht="27" customHeight="1">
      <c r="A93" s="50" t="s">
        <v>429</v>
      </c>
      <c r="B93" s="39" t="s">
        <v>430</v>
      </c>
      <c r="C93" s="50">
        <v>3.65</v>
      </c>
      <c r="D93" s="50">
        <v>1.65</v>
      </c>
      <c r="E93" s="12" t="s">
        <v>102</v>
      </c>
      <c r="F93" s="76">
        <v>0.06</v>
      </c>
      <c r="G93" s="81">
        <f t="shared" si="4"/>
        <v>0.22</v>
      </c>
      <c r="H93" s="81">
        <f t="shared" si="5"/>
        <v>0.1</v>
      </c>
    </row>
    <row r="94" spans="1:8" ht="27" customHeight="1">
      <c r="A94" s="50" t="s">
        <v>431</v>
      </c>
      <c r="B94" s="39" t="s">
        <v>432</v>
      </c>
      <c r="C94" s="75">
        <v>4</v>
      </c>
      <c r="D94" s="75">
        <v>4</v>
      </c>
      <c r="E94" s="12" t="s">
        <v>102</v>
      </c>
      <c r="F94" s="76">
        <v>0.06</v>
      </c>
      <c r="G94" s="81">
        <f t="shared" si="4"/>
        <v>0.24</v>
      </c>
      <c r="H94" s="81">
        <f t="shared" si="5"/>
        <v>0.24</v>
      </c>
    </row>
    <row r="95" spans="1:8" ht="27" customHeight="1">
      <c r="A95" s="50" t="s">
        <v>781</v>
      </c>
      <c r="B95" s="122" t="s">
        <v>782</v>
      </c>
      <c r="C95" s="76">
        <v>6.15</v>
      </c>
      <c r="D95" s="76">
        <v>4.1500000000000004</v>
      </c>
      <c r="E95" s="50" t="s">
        <v>16</v>
      </c>
      <c r="F95" s="76">
        <v>0.04</v>
      </c>
      <c r="G95" s="81">
        <f>F95*C95</f>
        <v>0.25</v>
      </c>
      <c r="H95" s="81">
        <f>D95*F95</f>
        <v>0.17</v>
      </c>
    </row>
    <row r="96" spans="1:8" ht="14.25" customHeight="1">
      <c r="A96" s="50" t="s">
        <v>433</v>
      </c>
      <c r="B96" s="39" t="s">
        <v>434</v>
      </c>
      <c r="C96" s="75"/>
      <c r="D96" s="75"/>
      <c r="E96" s="12"/>
      <c r="F96" s="76"/>
      <c r="G96" s="81"/>
      <c r="H96" s="81"/>
    </row>
    <row r="97" spans="1:8" ht="14.25" customHeight="1">
      <c r="A97" s="50" t="s">
        <v>435</v>
      </c>
      <c r="B97" s="39" t="s">
        <v>436</v>
      </c>
      <c r="C97" s="76">
        <v>4.1500000000000004</v>
      </c>
      <c r="D97" s="76">
        <v>1.65</v>
      </c>
      <c r="E97" s="17" t="s">
        <v>16</v>
      </c>
      <c r="F97" s="76">
        <v>0.04</v>
      </c>
      <c r="G97" s="81">
        <f t="shared" si="4"/>
        <v>0.17</v>
      </c>
      <c r="H97" s="81">
        <f t="shared" si="5"/>
        <v>7.0000000000000007E-2</v>
      </c>
    </row>
    <row r="98" spans="1:8" ht="26.25" customHeight="1">
      <c r="A98" s="50" t="s">
        <v>437</v>
      </c>
      <c r="B98" s="39" t="s">
        <v>438</v>
      </c>
      <c r="C98" s="76">
        <v>5.65</v>
      </c>
      <c r="D98" s="76">
        <v>3.15</v>
      </c>
      <c r="E98" s="12" t="s">
        <v>102</v>
      </c>
      <c r="F98" s="76">
        <v>0.06</v>
      </c>
      <c r="G98" s="81">
        <f t="shared" si="4"/>
        <v>0.34</v>
      </c>
      <c r="H98" s="81">
        <f t="shared" si="5"/>
        <v>0.19</v>
      </c>
    </row>
    <row r="99" spans="1:8" ht="26.25" customHeight="1">
      <c r="A99" s="50" t="s">
        <v>439</v>
      </c>
      <c r="B99" s="39" t="s">
        <v>440</v>
      </c>
      <c r="C99" s="76">
        <v>7.15</v>
      </c>
      <c r="D99" s="76">
        <v>4.1500000000000004</v>
      </c>
      <c r="E99" s="12" t="s">
        <v>102</v>
      </c>
      <c r="F99" s="76">
        <v>0.06</v>
      </c>
      <c r="G99" s="81">
        <f t="shared" si="4"/>
        <v>0.43</v>
      </c>
      <c r="H99" s="81">
        <f t="shared" si="5"/>
        <v>0.25</v>
      </c>
    </row>
    <row r="100" spans="1:8" ht="13.5" customHeight="1">
      <c r="A100" s="50" t="s">
        <v>441</v>
      </c>
      <c r="B100" s="39" t="s">
        <v>442</v>
      </c>
      <c r="C100" s="76"/>
      <c r="D100" s="76"/>
      <c r="E100" s="12"/>
      <c r="F100" s="76"/>
      <c r="G100" s="81"/>
      <c r="H100" s="81"/>
    </row>
    <row r="101" spans="1:8" ht="13.5" customHeight="1">
      <c r="A101" s="50" t="s">
        <v>443</v>
      </c>
      <c r="B101" s="39" t="s">
        <v>444</v>
      </c>
      <c r="C101" s="76">
        <v>6.15</v>
      </c>
      <c r="D101" s="76">
        <v>3.65</v>
      </c>
      <c r="E101" s="17" t="s">
        <v>16</v>
      </c>
      <c r="F101" s="76">
        <v>0.04</v>
      </c>
      <c r="G101" s="81">
        <f t="shared" si="4"/>
        <v>0.25</v>
      </c>
      <c r="H101" s="81">
        <f t="shared" si="5"/>
        <v>0.15</v>
      </c>
    </row>
    <row r="102" spans="1:8" ht="13.5" customHeight="1">
      <c r="A102" s="50" t="s">
        <v>445</v>
      </c>
      <c r="B102" s="39" t="s">
        <v>446</v>
      </c>
      <c r="C102" s="76">
        <v>3.65</v>
      </c>
      <c r="D102" s="76">
        <v>1.65</v>
      </c>
      <c r="E102" s="17" t="s">
        <v>16</v>
      </c>
      <c r="F102" s="76">
        <v>0.04</v>
      </c>
      <c r="G102" s="81">
        <f t="shared" si="4"/>
        <v>0.15</v>
      </c>
      <c r="H102" s="81">
        <f t="shared" si="5"/>
        <v>7.0000000000000007E-2</v>
      </c>
    </row>
    <row r="103" spans="1:8" ht="13.5" customHeight="1">
      <c r="A103" s="50" t="s">
        <v>447</v>
      </c>
      <c r="B103" s="39" t="s">
        <v>448</v>
      </c>
      <c r="C103" s="76"/>
      <c r="D103" s="76"/>
      <c r="E103" s="17"/>
      <c r="F103" s="76"/>
      <c r="G103" s="81"/>
      <c r="H103" s="81"/>
    </row>
    <row r="104" spans="1:8" ht="13.5" customHeight="1">
      <c r="A104" s="50" t="s">
        <v>449</v>
      </c>
      <c r="B104" s="39" t="s">
        <v>450</v>
      </c>
      <c r="C104" s="76">
        <v>4.6500000000000004</v>
      </c>
      <c r="D104" s="76">
        <v>2.15</v>
      </c>
      <c r="E104" s="17" t="s">
        <v>16</v>
      </c>
      <c r="F104" s="76">
        <v>0.04</v>
      </c>
      <c r="G104" s="81">
        <f t="shared" si="4"/>
        <v>0.19</v>
      </c>
      <c r="H104" s="81">
        <f t="shared" si="5"/>
        <v>0.09</v>
      </c>
    </row>
    <row r="105" spans="1:8" ht="13.5" customHeight="1">
      <c r="A105" s="50" t="s">
        <v>451</v>
      </c>
      <c r="B105" s="39" t="s">
        <v>148</v>
      </c>
      <c r="C105" s="76">
        <v>4.6500000000000004</v>
      </c>
      <c r="D105" s="76">
        <v>2.65</v>
      </c>
      <c r="E105" s="17" t="s">
        <v>16</v>
      </c>
      <c r="F105" s="76">
        <v>0.04</v>
      </c>
      <c r="G105" s="81">
        <f t="shared" si="4"/>
        <v>0.19</v>
      </c>
      <c r="H105" s="81">
        <f t="shared" si="5"/>
        <v>0.11</v>
      </c>
    </row>
    <row r="106" spans="1:8" ht="13.5" customHeight="1">
      <c r="A106" s="50" t="s">
        <v>452</v>
      </c>
      <c r="B106" s="39" t="s">
        <v>453</v>
      </c>
      <c r="C106" s="76">
        <v>4.6500000000000004</v>
      </c>
      <c r="D106" s="76">
        <v>2.65</v>
      </c>
      <c r="E106" s="17" t="s">
        <v>16</v>
      </c>
      <c r="F106" s="76">
        <v>0.04</v>
      </c>
      <c r="G106" s="81">
        <f t="shared" si="4"/>
        <v>0.19</v>
      </c>
      <c r="H106" s="81">
        <f t="shared" si="5"/>
        <v>0.11</v>
      </c>
    </row>
    <row r="107" spans="1:8" ht="13.5" customHeight="1">
      <c r="A107" s="50" t="s">
        <v>454</v>
      </c>
      <c r="B107" s="39" t="s">
        <v>455</v>
      </c>
      <c r="C107" s="76">
        <v>4.1500000000000004</v>
      </c>
      <c r="D107" s="76">
        <v>1.65</v>
      </c>
      <c r="E107" s="17" t="s">
        <v>16</v>
      </c>
      <c r="F107" s="76">
        <v>0.04</v>
      </c>
      <c r="G107" s="81">
        <f t="shared" si="4"/>
        <v>0.17</v>
      </c>
      <c r="H107" s="81">
        <f t="shared" si="5"/>
        <v>7.0000000000000007E-2</v>
      </c>
    </row>
    <row r="108" spans="1:8" ht="24.75" customHeight="1">
      <c r="A108" s="50" t="s">
        <v>456</v>
      </c>
      <c r="B108" s="39" t="s">
        <v>457</v>
      </c>
      <c r="C108" s="76">
        <v>10.15</v>
      </c>
      <c r="D108" s="76">
        <v>2.15</v>
      </c>
      <c r="E108" s="50" t="s">
        <v>16</v>
      </c>
      <c r="F108" s="76">
        <v>0.04</v>
      </c>
      <c r="G108" s="81">
        <f t="shared" si="4"/>
        <v>0.41</v>
      </c>
      <c r="H108" s="81">
        <f t="shared" si="5"/>
        <v>0.09</v>
      </c>
    </row>
    <row r="109" spans="1:8" ht="14.25" customHeight="1">
      <c r="A109" s="50" t="s">
        <v>458</v>
      </c>
      <c r="B109" s="39" t="s">
        <v>459</v>
      </c>
      <c r="C109" s="76"/>
      <c r="D109" s="76"/>
      <c r="E109" s="50"/>
      <c r="F109" s="76"/>
      <c r="G109" s="81"/>
      <c r="H109" s="81"/>
    </row>
    <row r="110" spans="1:8" ht="13.5" customHeight="1">
      <c r="A110" s="50" t="s">
        <v>460</v>
      </c>
      <c r="B110" s="39" t="s">
        <v>461</v>
      </c>
      <c r="C110" s="50">
        <v>7.15</v>
      </c>
      <c r="D110" s="50">
        <v>3.65</v>
      </c>
      <c r="E110" s="50" t="s">
        <v>16</v>
      </c>
      <c r="F110" s="76">
        <v>0.04</v>
      </c>
      <c r="G110" s="81">
        <f t="shared" si="4"/>
        <v>0.28999999999999998</v>
      </c>
      <c r="H110" s="81">
        <f t="shared" si="5"/>
        <v>0.15</v>
      </c>
    </row>
    <row r="111" spans="1:8">
      <c r="A111" s="50" t="s">
        <v>462</v>
      </c>
      <c r="B111" s="39" t="s">
        <v>463</v>
      </c>
      <c r="C111" s="17">
        <v>5.15</v>
      </c>
      <c r="D111" s="17">
        <v>3.65</v>
      </c>
      <c r="E111" s="17" t="s">
        <v>16</v>
      </c>
      <c r="F111" s="76">
        <v>0.04</v>
      </c>
      <c r="G111" s="81">
        <f t="shared" si="4"/>
        <v>0.21</v>
      </c>
      <c r="H111" s="81">
        <f t="shared" si="5"/>
        <v>0.15</v>
      </c>
    </row>
    <row r="112" spans="1:8">
      <c r="A112" s="50" t="s">
        <v>464</v>
      </c>
      <c r="B112" s="43" t="s">
        <v>465</v>
      </c>
      <c r="C112" s="17">
        <v>5.15</v>
      </c>
      <c r="D112" s="17">
        <v>3.65</v>
      </c>
      <c r="E112" s="17" t="s">
        <v>16</v>
      </c>
      <c r="F112" s="76">
        <v>0.04</v>
      </c>
      <c r="G112" s="81">
        <f t="shared" si="4"/>
        <v>0.21</v>
      </c>
      <c r="H112" s="81">
        <f t="shared" si="5"/>
        <v>0.15</v>
      </c>
    </row>
    <row r="113" spans="1:8">
      <c r="A113" s="50" t="s">
        <v>466</v>
      </c>
      <c r="B113" s="43" t="s">
        <v>467</v>
      </c>
      <c r="C113" s="17">
        <v>5.15</v>
      </c>
      <c r="D113" s="17">
        <v>3.65</v>
      </c>
      <c r="E113" s="17" t="s">
        <v>16</v>
      </c>
      <c r="F113" s="76">
        <v>0.04</v>
      </c>
      <c r="G113" s="81">
        <f t="shared" si="4"/>
        <v>0.21</v>
      </c>
      <c r="H113" s="81">
        <f t="shared" si="5"/>
        <v>0.15</v>
      </c>
    </row>
    <row r="114" spans="1:8" ht="25.5">
      <c r="A114" s="50" t="s">
        <v>468</v>
      </c>
      <c r="B114" s="43" t="s">
        <v>469</v>
      </c>
      <c r="C114" s="50">
        <v>5.15</v>
      </c>
      <c r="D114" s="50">
        <v>3.65</v>
      </c>
      <c r="E114" s="12" t="s">
        <v>102</v>
      </c>
      <c r="F114" s="76">
        <v>0.06</v>
      </c>
      <c r="G114" s="81">
        <f t="shared" si="4"/>
        <v>0.31</v>
      </c>
      <c r="H114" s="81">
        <f t="shared" si="5"/>
        <v>0.22</v>
      </c>
    </row>
    <row r="115" spans="1:8">
      <c r="A115" s="50" t="s">
        <v>470</v>
      </c>
      <c r="B115" s="43" t="s">
        <v>471</v>
      </c>
      <c r="C115" s="17">
        <v>8.15</v>
      </c>
      <c r="D115" s="17">
        <v>3.65</v>
      </c>
      <c r="E115" s="17" t="s">
        <v>16</v>
      </c>
      <c r="F115" s="76">
        <v>0.04</v>
      </c>
      <c r="G115" s="81">
        <f t="shared" si="4"/>
        <v>0.33</v>
      </c>
      <c r="H115" s="81">
        <f t="shared" si="5"/>
        <v>0.15</v>
      </c>
    </row>
    <row r="116" spans="1:8" ht="25.5">
      <c r="A116" s="50" t="s">
        <v>472</v>
      </c>
      <c r="B116" s="43" t="s">
        <v>473</v>
      </c>
      <c r="C116" s="50">
        <v>5.15</v>
      </c>
      <c r="D116" s="50">
        <v>3.65</v>
      </c>
      <c r="E116" s="12" t="s">
        <v>102</v>
      </c>
      <c r="F116" s="76">
        <v>0.06</v>
      </c>
      <c r="G116" s="81">
        <f t="shared" si="4"/>
        <v>0.31</v>
      </c>
      <c r="H116" s="81">
        <f t="shared" si="5"/>
        <v>0.22</v>
      </c>
    </row>
    <row r="117" spans="1:8" ht="25.5">
      <c r="A117" s="50" t="s">
        <v>474</v>
      </c>
      <c r="B117" s="43" t="s">
        <v>475</v>
      </c>
      <c r="C117" s="50">
        <v>5.15</v>
      </c>
      <c r="D117" s="50">
        <v>3.65</v>
      </c>
      <c r="E117" s="12" t="s">
        <v>102</v>
      </c>
      <c r="F117" s="76">
        <v>0.06</v>
      </c>
      <c r="G117" s="81">
        <f t="shared" si="4"/>
        <v>0.31</v>
      </c>
      <c r="H117" s="81">
        <f t="shared" si="5"/>
        <v>0.22</v>
      </c>
    </row>
    <row r="118" spans="1:8">
      <c r="A118" s="50" t="s">
        <v>476</v>
      </c>
      <c r="B118" s="43" t="s">
        <v>477</v>
      </c>
      <c r="C118" s="17">
        <v>5.15</v>
      </c>
      <c r="D118" s="17">
        <v>3.65</v>
      </c>
      <c r="E118" s="17" t="s">
        <v>16</v>
      </c>
      <c r="F118" s="76">
        <v>0.04</v>
      </c>
      <c r="G118" s="81">
        <f t="shared" si="4"/>
        <v>0.21</v>
      </c>
      <c r="H118" s="81">
        <f t="shared" si="5"/>
        <v>0.15</v>
      </c>
    </row>
    <row r="119" spans="1:8">
      <c r="A119" s="50" t="s">
        <v>478</v>
      </c>
      <c r="B119" s="43" t="s">
        <v>479</v>
      </c>
      <c r="C119" s="17"/>
      <c r="D119" s="17"/>
      <c r="E119" s="17"/>
      <c r="F119" s="76"/>
      <c r="G119" s="81"/>
      <c r="H119" s="81"/>
    </row>
    <row r="120" spans="1:8">
      <c r="A120" s="50" t="s">
        <v>480</v>
      </c>
      <c r="B120" s="43" t="s">
        <v>481</v>
      </c>
      <c r="C120" s="17">
        <v>8.65</v>
      </c>
      <c r="D120" s="17">
        <v>4.1500000000000004</v>
      </c>
      <c r="E120" s="17" t="s">
        <v>16</v>
      </c>
      <c r="F120" s="76">
        <v>0.04</v>
      </c>
      <c r="G120" s="81">
        <f t="shared" si="4"/>
        <v>0.35</v>
      </c>
      <c r="H120" s="81">
        <f t="shared" si="5"/>
        <v>0.17</v>
      </c>
    </row>
    <row r="121" spans="1:8">
      <c r="A121" s="50" t="s">
        <v>482</v>
      </c>
      <c r="B121" s="43" t="s">
        <v>483</v>
      </c>
      <c r="C121" s="17">
        <v>5.15</v>
      </c>
      <c r="D121" s="17">
        <v>3.65</v>
      </c>
      <c r="E121" s="17" t="s">
        <v>16</v>
      </c>
      <c r="F121" s="76">
        <v>0.04</v>
      </c>
      <c r="G121" s="81">
        <f t="shared" si="4"/>
        <v>0.21</v>
      </c>
      <c r="H121" s="81">
        <f t="shared" si="5"/>
        <v>0.15</v>
      </c>
    </row>
    <row r="122" spans="1:8">
      <c r="A122" s="50" t="s">
        <v>484</v>
      </c>
      <c r="B122" s="43" t="s">
        <v>485</v>
      </c>
      <c r="C122" s="17"/>
      <c r="D122" s="17"/>
      <c r="E122" s="17"/>
      <c r="F122" s="76"/>
      <c r="G122" s="81"/>
      <c r="H122" s="81"/>
    </row>
    <row r="123" spans="1:8" ht="25.5">
      <c r="A123" s="50" t="s">
        <v>486</v>
      </c>
      <c r="B123" s="43" t="s">
        <v>487</v>
      </c>
      <c r="C123" s="50">
        <v>5.65</v>
      </c>
      <c r="D123" s="50">
        <v>3.65</v>
      </c>
      <c r="E123" s="12" t="s">
        <v>102</v>
      </c>
      <c r="F123" s="76">
        <v>0.06</v>
      </c>
      <c r="G123" s="81">
        <f t="shared" si="4"/>
        <v>0.34</v>
      </c>
      <c r="H123" s="81">
        <f t="shared" si="5"/>
        <v>0.22</v>
      </c>
    </row>
    <row r="124" spans="1:8" ht="25.5">
      <c r="A124" s="50" t="s">
        <v>488</v>
      </c>
      <c r="B124" s="43" t="s">
        <v>126</v>
      </c>
      <c r="C124" s="50">
        <v>5.15</v>
      </c>
      <c r="D124" s="50">
        <v>3.65</v>
      </c>
      <c r="E124" s="12" t="s">
        <v>102</v>
      </c>
      <c r="F124" s="76">
        <v>0.06</v>
      </c>
      <c r="G124" s="81">
        <f t="shared" si="4"/>
        <v>0.31</v>
      </c>
      <c r="H124" s="81">
        <f t="shared" si="5"/>
        <v>0.22</v>
      </c>
    </row>
    <row r="125" spans="1:8">
      <c r="A125" s="50" t="s">
        <v>489</v>
      </c>
      <c r="B125" s="43" t="s">
        <v>490</v>
      </c>
      <c r="C125" s="50"/>
      <c r="D125" s="50"/>
      <c r="E125" s="12"/>
      <c r="F125" s="76"/>
      <c r="G125" s="81"/>
      <c r="H125" s="81"/>
    </row>
    <row r="126" spans="1:8" ht="25.5">
      <c r="A126" s="50" t="s">
        <v>491</v>
      </c>
      <c r="B126" s="43" t="s">
        <v>492</v>
      </c>
      <c r="C126" s="50">
        <v>15.15</v>
      </c>
      <c r="D126" s="50">
        <v>6.15</v>
      </c>
      <c r="E126" s="12" t="s">
        <v>102</v>
      </c>
      <c r="F126" s="76">
        <v>0.06</v>
      </c>
      <c r="G126" s="81">
        <f t="shared" si="4"/>
        <v>0.91</v>
      </c>
      <c r="H126" s="81">
        <f t="shared" si="5"/>
        <v>0.37</v>
      </c>
    </row>
    <row r="127" spans="1:8" ht="25.5">
      <c r="A127" s="50" t="s">
        <v>493</v>
      </c>
      <c r="B127" s="39" t="s">
        <v>126</v>
      </c>
      <c r="C127" s="50">
        <v>5.15</v>
      </c>
      <c r="D127" s="50">
        <v>3.65</v>
      </c>
      <c r="E127" s="12" t="s">
        <v>102</v>
      </c>
      <c r="F127" s="76">
        <v>0.06</v>
      </c>
      <c r="G127" s="81">
        <f t="shared" si="4"/>
        <v>0.31</v>
      </c>
      <c r="H127" s="81">
        <f t="shared" si="5"/>
        <v>0.22</v>
      </c>
    </row>
    <row r="128" spans="1:8" ht="25.5">
      <c r="A128" s="50" t="s">
        <v>494</v>
      </c>
      <c r="B128" s="39" t="s">
        <v>495</v>
      </c>
      <c r="C128" s="50">
        <v>12.15</v>
      </c>
      <c r="D128" s="50">
        <v>5.15</v>
      </c>
      <c r="E128" s="12" t="s">
        <v>102</v>
      </c>
      <c r="F128" s="76">
        <v>0.06</v>
      </c>
      <c r="G128" s="81">
        <f t="shared" si="4"/>
        <v>0.73</v>
      </c>
      <c r="H128" s="81">
        <f t="shared" si="5"/>
        <v>0.31</v>
      </c>
    </row>
    <row r="129" spans="1:8" ht="25.5">
      <c r="A129" s="50" t="s">
        <v>496</v>
      </c>
      <c r="B129" s="39" t="s">
        <v>497</v>
      </c>
      <c r="C129" s="50">
        <v>7.15</v>
      </c>
      <c r="D129" s="50">
        <v>3.15</v>
      </c>
      <c r="E129" s="50" t="s">
        <v>16</v>
      </c>
      <c r="F129" s="76">
        <v>0.04</v>
      </c>
      <c r="G129" s="81">
        <f t="shared" si="4"/>
        <v>0.28999999999999998</v>
      </c>
      <c r="H129" s="81">
        <f t="shared" si="5"/>
        <v>0.13</v>
      </c>
    </row>
    <row r="130" spans="1:8">
      <c r="A130" s="50" t="s">
        <v>498</v>
      </c>
      <c r="B130" s="39" t="s">
        <v>499</v>
      </c>
      <c r="C130" s="17"/>
      <c r="D130" s="17"/>
      <c r="E130" s="17"/>
      <c r="F130" s="76"/>
      <c r="G130" s="81"/>
      <c r="H130" s="81"/>
    </row>
    <row r="131" spans="1:8" ht="13.5" customHeight="1">
      <c r="A131" s="50" t="s">
        <v>756</v>
      </c>
      <c r="B131" s="14" t="s">
        <v>757</v>
      </c>
      <c r="C131" s="17"/>
      <c r="D131" s="17"/>
      <c r="E131" s="17"/>
      <c r="F131" s="76"/>
      <c r="G131" s="81"/>
      <c r="H131" s="81"/>
    </row>
    <row r="132" spans="1:8">
      <c r="A132" s="50" t="s">
        <v>759</v>
      </c>
      <c r="B132" s="39" t="s">
        <v>758</v>
      </c>
      <c r="C132" s="74">
        <v>6</v>
      </c>
      <c r="D132" s="74">
        <v>6</v>
      </c>
      <c r="E132" s="50" t="s">
        <v>16</v>
      </c>
      <c r="F132" s="76">
        <v>0.04</v>
      </c>
      <c r="G132" s="81">
        <f t="shared" si="4"/>
        <v>0.24</v>
      </c>
      <c r="H132" s="81">
        <f>D132*F132</f>
        <v>0.24</v>
      </c>
    </row>
    <row r="133" spans="1:8" ht="25.5">
      <c r="A133" s="50" t="s">
        <v>500</v>
      </c>
      <c r="B133" s="39" t="s">
        <v>501</v>
      </c>
      <c r="C133" s="50">
        <v>5.0999999999999996</v>
      </c>
      <c r="D133" s="50">
        <v>5.0999999999999996</v>
      </c>
      <c r="E133" s="12" t="s">
        <v>102</v>
      </c>
      <c r="F133" s="76">
        <v>0.06</v>
      </c>
      <c r="G133" s="81">
        <f t="shared" si="4"/>
        <v>0.31</v>
      </c>
      <c r="H133" s="81">
        <f t="shared" si="5"/>
        <v>0.31</v>
      </c>
    </row>
    <row r="134" spans="1:8">
      <c r="A134" s="50" t="s">
        <v>502</v>
      </c>
      <c r="B134" s="39" t="s">
        <v>503</v>
      </c>
      <c r="C134" s="17"/>
      <c r="D134" s="17"/>
      <c r="E134" s="17"/>
      <c r="F134" s="76"/>
      <c r="G134" s="81"/>
      <c r="H134" s="81"/>
    </row>
    <row r="135" spans="1:8" ht="25.5">
      <c r="A135" s="50" t="s">
        <v>504</v>
      </c>
      <c r="B135" s="39" t="s">
        <v>505</v>
      </c>
      <c r="C135" s="17">
        <v>7.15</v>
      </c>
      <c r="D135" s="17">
        <v>4.1500000000000004</v>
      </c>
      <c r="E135" s="12" t="s">
        <v>102</v>
      </c>
      <c r="F135" s="76">
        <v>0.06</v>
      </c>
      <c r="G135" s="81">
        <f t="shared" si="4"/>
        <v>0.43</v>
      </c>
      <c r="H135" s="81">
        <f t="shared" si="5"/>
        <v>0.25</v>
      </c>
    </row>
    <row r="136" spans="1:8" ht="25.5">
      <c r="A136" s="50" t="s">
        <v>506</v>
      </c>
      <c r="B136" s="77" t="s">
        <v>507</v>
      </c>
      <c r="C136" s="17">
        <v>15.15</v>
      </c>
      <c r="D136" s="17">
        <v>5.15</v>
      </c>
      <c r="E136" s="12" t="s">
        <v>102</v>
      </c>
      <c r="F136" s="76">
        <v>0.06</v>
      </c>
      <c r="G136" s="81">
        <f t="shared" si="4"/>
        <v>0.91</v>
      </c>
      <c r="H136" s="81">
        <f t="shared" si="5"/>
        <v>0.31</v>
      </c>
    </row>
    <row r="137" spans="1:8">
      <c r="A137" s="50" t="s">
        <v>508</v>
      </c>
      <c r="B137" s="39" t="s">
        <v>509</v>
      </c>
      <c r="C137" s="17"/>
      <c r="D137" s="17"/>
      <c r="E137" s="17"/>
      <c r="F137" s="76"/>
      <c r="G137" s="81"/>
      <c r="H137" s="81"/>
    </row>
    <row r="138" spans="1:8">
      <c r="A138" s="50" t="s">
        <v>510</v>
      </c>
      <c r="B138" s="39" t="s">
        <v>511</v>
      </c>
      <c r="C138" s="17"/>
      <c r="D138" s="17"/>
      <c r="E138" s="17"/>
      <c r="F138" s="76"/>
      <c r="G138" s="81"/>
      <c r="H138" s="81"/>
    </row>
    <row r="139" spans="1:8" ht="25.5">
      <c r="A139" s="50" t="s">
        <v>512</v>
      </c>
      <c r="B139" s="39" t="s">
        <v>513</v>
      </c>
      <c r="C139" s="75">
        <v>15</v>
      </c>
      <c r="D139" s="75">
        <v>15</v>
      </c>
      <c r="E139" s="12" t="s">
        <v>102</v>
      </c>
      <c r="F139" s="76">
        <v>0.06</v>
      </c>
      <c r="G139" s="81">
        <f t="shared" ref="G139:G208" si="6">F139*C139</f>
        <v>0.9</v>
      </c>
      <c r="H139" s="81">
        <f t="shared" ref="H139:H208" si="7">D139*F139</f>
        <v>0.9</v>
      </c>
    </row>
    <row r="140" spans="1:8" ht="25.5">
      <c r="A140" s="50" t="s">
        <v>514</v>
      </c>
      <c r="B140" s="39" t="s">
        <v>515</v>
      </c>
      <c r="C140" s="75">
        <v>20</v>
      </c>
      <c r="D140" s="75">
        <v>20</v>
      </c>
      <c r="E140" s="12" t="s">
        <v>102</v>
      </c>
      <c r="F140" s="76">
        <v>0.06</v>
      </c>
      <c r="G140" s="81">
        <f t="shared" si="6"/>
        <v>1.2</v>
      </c>
      <c r="H140" s="81">
        <f t="shared" si="7"/>
        <v>1.2</v>
      </c>
    </row>
    <row r="141" spans="1:8" ht="25.5">
      <c r="A141" s="50" t="s">
        <v>516</v>
      </c>
      <c r="B141" s="39" t="s">
        <v>517</v>
      </c>
      <c r="C141" s="75">
        <v>15</v>
      </c>
      <c r="D141" s="75">
        <v>4</v>
      </c>
      <c r="E141" s="12" t="s">
        <v>102</v>
      </c>
      <c r="F141" s="76">
        <v>0.06</v>
      </c>
      <c r="G141" s="81">
        <f t="shared" si="6"/>
        <v>0.9</v>
      </c>
      <c r="H141" s="81">
        <f t="shared" si="7"/>
        <v>0.24</v>
      </c>
    </row>
    <row r="142" spans="1:8" ht="12.75" customHeight="1">
      <c r="A142" s="83" t="s">
        <v>518</v>
      </c>
      <c r="B142" s="40" t="s">
        <v>519</v>
      </c>
      <c r="C142" s="17"/>
      <c r="D142" s="17"/>
      <c r="E142" s="17"/>
      <c r="F142" s="76"/>
      <c r="G142" s="81"/>
      <c r="H142" s="81"/>
    </row>
    <row r="143" spans="1:8" ht="25.5">
      <c r="A143" s="50" t="s">
        <v>186</v>
      </c>
      <c r="B143" s="39" t="s">
        <v>520</v>
      </c>
      <c r="C143" s="17"/>
      <c r="D143" s="17"/>
      <c r="E143" s="17"/>
      <c r="F143" s="76"/>
      <c r="G143" s="81"/>
      <c r="H143" s="81"/>
    </row>
    <row r="144" spans="1:8" ht="13.5" customHeight="1">
      <c r="A144" s="50" t="s">
        <v>521</v>
      </c>
      <c r="B144" s="39" t="s">
        <v>522</v>
      </c>
      <c r="C144" s="17"/>
      <c r="D144" s="17"/>
      <c r="E144" s="17"/>
      <c r="F144" s="76"/>
      <c r="G144" s="81"/>
      <c r="H144" s="81"/>
    </row>
    <row r="145" spans="1:8" ht="12" customHeight="1">
      <c r="A145" s="50" t="s">
        <v>523</v>
      </c>
      <c r="B145" s="12" t="s">
        <v>524</v>
      </c>
      <c r="C145" s="74">
        <v>3</v>
      </c>
      <c r="D145" s="74">
        <v>3</v>
      </c>
      <c r="E145" s="17" t="s">
        <v>16</v>
      </c>
      <c r="F145" s="76">
        <v>0.04</v>
      </c>
      <c r="G145" s="81">
        <f t="shared" si="6"/>
        <v>0.12</v>
      </c>
      <c r="H145" s="81">
        <f t="shared" si="7"/>
        <v>0.12</v>
      </c>
    </row>
    <row r="146" spans="1:8">
      <c r="A146" s="50" t="s">
        <v>525</v>
      </c>
      <c r="B146" s="17" t="s">
        <v>526</v>
      </c>
      <c r="C146" s="74">
        <v>4</v>
      </c>
      <c r="D146" s="74">
        <v>4</v>
      </c>
      <c r="E146" s="17" t="s">
        <v>16</v>
      </c>
      <c r="F146" s="76">
        <v>0.04</v>
      </c>
      <c r="G146" s="81">
        <f t="shared" si="6"/>
        <v>0.16</v>
      </c>
      <c r="H146" s="81">
        <f t="shared" si="7"/>
        <v>0.16</v>
      </c>
    </row>
    <row r="147" spans="1:8">
      <c r="A147" s="50" t="s">
        <v>527</v>
      </c>
      <c r="B147" s="44" t="s">
        <v>528</v>
      </c>
      <c r="C147" s="17"/>
      <c r="D147" s="17"/>
      <c r="E147" s="17"/>
      <c r="F147" s="76"/>
      <c r="G147" s="81"/>
      <c r="H147" s="81"/>
    </row>
    <row r="148" spans="1:8">
      <c r="A148" s="50" t="s">
        <v>532</v>
      </c>
      <c r="B148" s="44" t="s">
        <v>533</v>
      </c>
      <c r="C148" s="17"/>
      <c r="D148" s="17"/>
      <c r="E148" s="17"/>
      <c r="F148" s="76"/>
      <c r="G148" s="81"/>
      <c r="H148" s="81"/>
    </row>
    <row r="149" spans="1:8" ht="24.75" customHeight="1">
      <c r="A149" s="50" t="s">
        <v>529</v>
      </c>
      <c r="B149" s="12" t="s">
        <v>530</v>
      </c>
      <c r="C149" s="50">
        <v>9.1</v>
      </c>
      <c r="D149" s="79" t="s">
        <v>531</v>
      </c>
      <c r="E149" s="12" t="s">
        <v>102</v>
      </c>
      <c r="F149" s="76">
        <v>0.06</v>
      </c>
      <c r="G149" s="81">
        <f t="shared" si="6"/>
        <v>0.55000000000000004</v>
      </c>
      <c r="H149" s="85" t="s">
        <v>531</v>
      </c>
    </row>
    <row r="150" spans="1:8" ht="24.75" customHeight="1">
      <c r="A150" s="50" t="s">
        <v>534</v>
      </c>
      <c r="B150" s="12" t="s">
        <v>535</v>
      </c>
      <c r="C150" s="50">
        <v>9.1</v>
      </c>
      <c r="D150" s="79" t="s">
        <v>531</v>
      </c>
      <c r="E150" s="12" t="s">
        <v>102</v>
      </c>
      <c r="F150" s="76">
        <v>0.06</v>
      </c>
      <c r="G150" s="81">
        <f t="shared" si="6"/>
        <v>0.55000000000000004</v>
      </c>
      <c r="H150" s="85" t="s">
        <v>531</v>
      </c>
    </row>
    <row r="151" spans="1:8" ht="24.75" customHeight="1">
      <c r="A151" s="50" t="s">
        <v>536</v>
      </c>
      <c r="B151" s="12" t="s">
        <v>537</v>
      </c>
      <c r="C151" s="50"/>
      <c r="D151" s="79"/>
      <c r="E151" s="12"/>
      <c r="F151" s="76"/>
      <c r="G151" s="81"/>
      <c r="H151" s="81"/>
    </row>
    <row r="152" spans="1:8" ht="14.25" customHeight="1">
      <c r="A152" s="50" t="s">
        <v>538</v>
      </c>
      <c r="B152" s="12" t="s">
        <v>539</v>
      </c>
      <c r="C152" s="50"/>
      <c r="D152" s="79"/>
      <c r="E152" s="12"/>
      <c r="F152" s="76"/>
      <c r="G152" s="81"/>
      <c r="H152" s="81"/>
    </row>
    <row r="153" spans="1:8" ht="27.75" customHeight="1">
      <c r="A153" s="50" t="s">
        <v>540</v>
      </c>
      <c r="B153" s="12" t="s">
        <v>530</v>
      </c>
      <c r="C153" s="75">
        <v>18</v>
      </c>
      <c r="D153" s="79" t="s">
        <v>531</v>
      </c>
      <c r="E153" s="12" t="s">
        <v>102</v>
      </c>
      <c r="F153" s="76">
        <v>0.06</v>
      </c>
      <c r="G153" s="81">
        <f t="shared" si="6"/>
        <v>1.08</v>
      </c>
      <c r="H153" s="85" t="s">
        <v>531</v>
      </c>
    </row>
    <row r="154" spans="1:8" ht="24.75" customHeight="1">
      <c r="A154" s="50" t="s">
        <v>542</v>
      </c>
      <c r="B154" s="12" t="s">
        <v>535</v>
      </c>
      <c r="C154" s="75">
        <v>18</v>
      </c>
      <c r="D154" s="79" t="s">
        <v>531</v>
      </c>
      <c r="E154" s="12" t="s">
        <v>102</v>
      </c>
      <c r="F154" s="76">
        <v>0.06</v>
      </c>
      <c r="G154" s="81">
        <f t="shared" si="6"/>
        <v>1.08</v>
      </c>
      <c r="H154" s="85" t="s">
        <v>531</v>
      </c>
    </row>
    <row r="155" spans="1:8" ht="25.5" customHeight="1">
      <c r="A155" s="50" t="s">
        <v>541</v>
      </c>
      <c r="B155" s="12" t="s">
        <v>543</v>
      </c>
      <c r="C155" s="75"/>
      <c r="D155" s="79"/>
      <c r="E155" s="12"/>
      <c r="F155" s="76"/>
      <c r="G155" s="81"/>
      <c r="H155" s="81"/>
    </row>
    <row r="156" spans="1:8" ht="25.5" customHeight="1">
      <c r="A156" s="50" t="s">
        <v>544</v>
      </c>
      <c r="B156" s="12" t="s">
        <v>530</v>
      </c>
      <c r="C156" s="75">
        <v>9.1</v>
      </c>
      <c r="D156" s="79" t="s">
        <v>531</v>
      </c>
      <c r="E156" s="12" t="s">
        <v>102</v>
      </c>
      <c r="F156" s="76">
        <v>0.06</v>
      </c>
      <c r="G156" s="81">
        <f t="shared" si="6"/>
        <v>0.55000000000000004</v>
      </c>
      <c r="H156" s="85" t="s">
        <v>531</v>
      </c>
    </row>
    <row r="157" spans="1:8" ht="25.5" customHeight="1">
      <c r="A157" s="50" t="s">
        <v>545</v>
      </c>
      <c r="B157" s="12" t="s">
        <v>535</v>
      </c>
      <c r="C157" s="75">
        <v>9.1</v>
      </c>
      <c r="D157" s="79" t="s">
        <v>531</v>
      </c>
      <c r="E157" s="12" t="s">
        <v>102</v>
      </c>
      <c r="F157" s="76">
        <v>0.06</v>
      </c>
      <c r="G157" s="81">
        <f t="shared" si="6"/>
        <v>0.55000000000000004</v>
      </c>
      <c r="H157" s="85" t="s">
        <v>531</v>
      </c>
    </row>
    <row r="158" spans="1:8" ht="12.75" customHeight="1">
      <c r="A158" s="50" t="s">
        <v>188</v>
      </c>
      <c r="B158" s="12" t="s">
        <v>546</v>
      </c>
      <c r="C158" s="75"/>
      <c r="D158" s="79"/>
      <c r="E158" s="12"/>
      <c r="F158" s="76"/>
      <c r="G158" s="81"/>
      <c r="H158" s="81"/>
    </row>
    <row r="159" spans="1:8" ht="12.75" customHeight="1">
      <c r="A159" s="50" t="s">
        <v>547</v>
      </c>
      <c r="B159" s="12" t="s">
        <v>548</v>
      </c>
      <c r="C159" s="75"/>
      <c r="D159" s="79"/>
      <c r="E159" s="12"/>
      <c r="F159" s="76"/>
      <c r="G159" s="81"/>
      <c r="H159" s="81"/>
    </row>
    <row r="160" spans="1:8" ht="12.75" customHeight="1">
      <c r="A160" s="50" t="s">
        <v>549</v>
      </c>
      <c r="B160" s="12" t="s">
        <v>550</v>
      </c>
      <c r="C160" s="75"/>
      <c r="D160" s="79"/>
      <c r="E160" s="12"/>
      <c r="F160" s="76"/>
      <c r="G160" s="81"/>
      <c r="H160" s="81"/>
    </row>
    <row r="161" spans="1:8" ht="50.25" customHeight="1">
      <c r="A161" s="50" t="s">
        <v>551</v>
      </c>
      <c r="B161" s="12" t="s">
        <v>552</v>
      </c>
      <c r="C161" s="75">
        <v>15.1</v>
      </c>
      <c r="D161" s="79">
        <v>5.0999999999999996</v>
      </c>
      <c r="E161" s="12" t="s">
        <v>102</v>
      </c>
      <c r="F161" s="76">
        <v>0.06</v>
      </c>
      <c r="G161" s="81">
        <f t="shared" si="6"/>
        <v>0.91</v>
      </c>
      <c r="H161" s="81">
        <f t="shared" si="7"/>
        <v>0.31</v>
      </c>
    </row>
    <row r="162" spans="1:8" ht="50.25" customHeight="1">
      <c r="A162" s="50" t="s">
        <v>553</v>
      </c>
      <c r="B162" s="12" t="s">
        <v>554</v>
      </c>
      <c r="C162" s="75"/>
      <c r="D162" s="79"/>
      <c r="E162" s="12"/>
      <c r="F162" s="76"/>
      <c r="G162" s="81"/>
      <c r="H162" s="81"/>
    </row>
    <row r="163" spans="1:8" ht="38.25" customHeight="1">
      <c r="A163" s="50" t="s">
        <v>555</v>
      </c>
      <c r="B163" s="12" t="s">
        <v>556</v>
      </c>
      <c r="C163" s="75">
        <v>11.1</v>
      </c>
      <c r="D163" s="79">
        <v>2.6</v>
      </c>
      <c r="E163" s="12" t="s">
        <v>102</v>
      </c>
      <c r="F163" s="76">
        <v>0.06</v>
      </c>
      <c r="G163" s="81">
        <f t="shared" si="6"/>
        <v>0.67</v>
      </c>
      <c r="H163" s="81">
        <f t="shared" si="7"/>
        <v>0.16</v>
      </c>
    </row>
    <row r="164" spans="1:8" ht="38.25" customHeight="1">
      <c r="A164" s="50" t="s">
        <v>557</v>
      </c>
      <c r="B164" s="12" t="s">
        <v>558</v>
      </c>
      <c r="C164" s="75">
        <v>9.1</v>
      </c>
      <c r="D164" s="79">
        <v>2.6</v>
      </c>
      <c r="E164" s="12" t="s">
        <v>102</v>
      </c>
      <c r="F164" s="76">
        <v>0.06</v>
      </c>
      <c r="G164" s="81">
        <f t="shared" si="6"/>
        <v>0.55000000000000004</v>
      </c>
      <c r="H164" s="81">
        <f t="shared" si="7"/>
        <v>0.16</v>
      </c>
    </row>
    <row r="165" spans="1:8" ht="14.25" customHeight="1">
      <c r="A165" s="50" t="s">
        <v>559</v>
      </c>
      <c r="B165" s="12" t="s">
        <v>560</v>
      </c>
      <c r="C165" s="75"/>
      <c r="D165" s="79"/>
      <c r="E165" s="12"/>
      <c r="F165" s="76"/>
      <c r="G165" s="81"/>
      <c r="H165" s="81"/>
    </row>
    <row r="166" spans="1:8" ht="25.5" customHeight="1">
      <c r="A166" s="50" t="s">
        <v>561</v>
      </c>
      <c r="B166" s="12" t="s">
        <v>562</v>
      </c>
      <c r="C166" s="75"/>
      <c r="D166" s="79"/>
      <c r="E166" s="12"/>
      <c r="F166" s="76"/>
      <c r="G166" s="81"/>
      <c r="H166" s="81"/>
    </row>
    <row r="167" spans="1:8" ht="25.5" customHeight="1">
      <c r="A167" s="50" t="s">
        <v>563</v>
      </c>
      <c r="B167" s="12" t="s">
        <v>530</v>
      </c>
      <c r="C167" s="75">
        <v>8.1</v>
      </c>
      <c r="D167" s="79">
        <v>1.6</v>
      </c>
      <c r="E167" s="12" t="s">
        <v>102</v>
      </c>
      <c r="F167" s="76">
        <v>0.06</v>
      </c>
      <c r="G167" s="81">
        <f t="shared" si="6"/>
        <v>0.49</v>
      </c>
      <c r="H167" s="81">
        <f t="shared" si="7"/>
        <v>0.1</v>
      </c>
    </row>
    <row r="168" spans="1:8" ht="25.5" customHeight="1">
      <c r="A168" s="50" t="s">
        <v>564</v>
      </c>
      <c r="B168" s="12" t="s">
        <v>535</v>
      </c>
      <c r="C168" s="75">
        <v>8.1</v>
      </c>
      <c r="D168" s="79">
        <v>1.3</v>
      </c>
      <c r="E168" s="12" t="s">
        <v>102</v>
      </c>
      <c r="F168" s="76">
        <v>0.06</v>
      </c>
      <c r="G168" s="81">
        <f t="shared" si="6"/>
        <v>0.49</v>
      </c>
      <c r="H168" s="81">
        <f t="shared" si="7"/>
        <v>0.08</v>
      </c>
    </row>
    <row r="169" spans="1:8" ht="25.5" customHeight="1">
      <c r="A169" s="50" t="s">
        <v>565</v>
      </c>
      <c r="B169" s="12" t="s">
        <v>566</v>
      </c>
      <c r="C169" s="75"/>
      <c r="D169" s="79"/>
      <c r="E169" s="12"/>
      <c r="F169" s="76"/>
      <c r="G169" s="81"/>
      <c r="H169" s="81"/>
    </row>
    <row r="170" spans="1:8" ht="13.5" customHeight="1">
      <c r="A170" s="50" t="s">
        <v>567</v>
      </c>
      <c r="B170" s="12" t="s">
        <v>568</v>
      </c>
      <c r="C170" s="75"/>
      <c r="D170" s="79"/>
      <c r="E170" s="12"/>
      <c r="F170" s="76"/>
      <c r="G170" s="81"/>
      <c r="H170" s="81"/>
    </row>
    <row r="171" spans="1:8" ht="25.5" customHeight="1">
      <c r="A171" s="50" t="s">
        <v>569</v>
      </c>
      <c r="B171" s="12" t="s">
        <v>570</v>
      </c>
      <c r="C171" s="75">
        <v>15.1</v>
      </c>
      <c r="D171" s="79">
        <v>5.0999999999999996</v>
      </c>
      <c r="E171" s="12" t="s">
        <v>102</v>
      </c>
      <c r="F171" s="76">
        <v>0.06</v>
      </c>
      <c r="G171" s="81">
        <f t="shared" si="6"/>
        <v>0.91</v>
      </c>
      <c r="H171" s="81">
        <f t="shared" si="7"/>
        <v>0.31</v>
      </c>
    </row>
    <row r="172" spans="1:8" ht="39" customHeight="1">
      <c r="A172" s="50" t="s">
        <v>571</v>
      </c>
      <c r="B172" s="12" t="s">
        <v>572</v>
      </c>
      <c r="C172" s="75">
        <v>15.1</v>
      </c>
      <c r="D172" s="79">
        <v>5.0999999999999996</v>
      </c>
      <c r="E172" s="12" t="s">
        <v>102</v>
      </c>
      <c r="F172" s="76">
        <v>0.06</v>
      </c>
      <c r="G172" s="81">
        <f t="shared" si="6"/>
        <v>0.91</v>
      </c>
      <c r="H172" s="81">
        <f t="shared" si="7"/>
        <v>0.31</v>
      </c>
    </row>
    <row r="173" spans="1:8" ht="27.75" customHeight="1">
      <c r="A173" s="50" t="s">
        <v>573</v>
      </c>
      <c r="B173" s="12" t="s">
        <v>574</v>
      </c>
      <c r="C173" s="75">
        <v>15.1</v>
      </c>
      <c r="D173" s="79">
        <v>5.0999999999999996</v>
      </c>
      <c r="E173" s="12" t="s">
        <v>102</v>
      </c>
      <c r="F173" s="76">
        <v>0.06</v>
      </c>
      <c r="G173" s="81">
        <f t="shared" si="6"/>
        <v>0.91</v>
      </c>
      <c r="H173" s="81">
        <f t="shared" si="7"/>
        <v>0.31</v>
      </c>
    </row>
    <row r="174" spans="1:8" ht="27.75" customHeight="1">
      <c r="A174" s="50" t="s">
        <v>751</v>
      </c>
      <c r="B174" s="12" t="s">
        <v>752</v>
      </c>
      <c r="C174" s="75">
        <v>15.1</v>
      </c>
      <c r="D174" s="79">
        <v>5.0999999999999996</v>
      </c>
      <c r="E174" s="12" t="s">
        <v>102</v>
      </c>
      <c r="F174" s="76">
        <v>0.06</v>
      </c>
      <c r="G174" s="81">
        <f>F174*C174</f>
        <v>0.91</v>
      </c>
      <c r="H174" s="81">
        <f>D174*F174</f>
        <v>0.31</v>
      </c>
    </row>
    <row r="175" spans="1:8" ht="14.25" customHeight="1">
      <c r="A175" s="83" t="s">
        <v>575</v>
      </c>
      <c r="B175" s="40" t="s">
        <v>576</v>
      </c>
      <c r="C175" s="17"/>
      <c r="D175" s="17"/>
      <c r="E175" s="17"/>
      <c r="F175" s="76"/>
      <c r="G175" s="81"/>
      <c r="H175" s="81"/>
    </row>
    <row r="176" spans="1:8" ht="51.75" customHeight="1">
      <c r="A176" s="50" t="s">
        <v>196</v>
      </c>
      <c r="B176" s="39" t="s">
        <v>577</v>
      </c>
      <c r="C176" s="17"/>
      <c r="D176" s="17"/>
      <c r="E176" s="17"/>
      <c r="F176" s="76"/>
      <c r="G176" s="81"/>
      <c r="H176" s="81"/>
    </row>
    <row r="177" spans="1:8" ht="13.5" customHeight="1">
      <c r="A177" s="50" t="s">
        <v>578</v>
      </c>
      <c r="B177" s="39" t="s">
        <v>579</v>
      </c>
      <c r="C177" s="74">
        <v>12</v>
      </c>
      <c r="D177" s="17">
        <v>1.5</v>
      </c>
      <c r="E177" s="17" t="s">
        <v>16</v>
      </c>
      <c r="F177" s="76">
        <v>0.04</v>
      </c>
      <c r="G177" s="81">
        <f t="shared" si="6"/>
        <v>0.48</v>
      </c>
      <c r="H177" s="81">
        <f t="shared" si="7"/>
        <v>0.06</v>
      </c>
    </row>
    <row r="178" spans="1:8" ht="26.25" customHeight="1">
      <c r="A178" s="172" t="s">
        <v>197</v>
      </c>
      <c r="B178" s="172" t="s">
        <v>580</v>
      </c>
      <c r="C178" s="50">
        <v>7.5</v>
      </c>
      <c r="D178" s="50">
        <v>3.5</v>
      </c>
      <c r="E178" s="12" t="s">
        <v>102</v>
      </c>
      <c r="F178" s="76">
        <v>0.06</v>
      </c>
      <c r="G178" s="81">
        <f t="shared" si="6"/>
        <v>0.45</v>
      </c>
      <c r="H178" s="81">
        <f t="shared" si="7"/>
        <v>0.21</v>
      </c>
    </row>
    <row r="179" spans="1:8" ht="15" customHeight="1">
      <c r="A179" s="173"/>
      <c r="B179" s="173"/>
      <c r="C179" s="17">
        <v>7.5</v>
      </c>
      <c r="D179" s="17">
        <v>3.5</v>
      </c>
      <c r="E179" s="17" t="s">
        <v>16</v>
      </c>
      <c r="F179" s="76">
        <v>0.04</v>
      </c>
      <c r="G179" s="81">
        <f t="shared" si="6"/>
        <v>0.3</v>
      </c>
      <c r="H179" s="81">
        <f t="shared" si="7"/>
        <v>0.14000000000000001</v>
      </c>
    </row>
    <row r="180" spans="1:8" ht="27" customHeight="1">
      <c r="A180" s="172" t="s">
        <v>581</v>
      </c>
      <c r="B180" s="172" t="s">
        <v>582</v>
      </c>
      <c r="C180" s="75">
        <v>7</v>
      </c>
      <c r="D180" s="75">
        <v>3</v>
      </c>
      <c r="E180" s="12" t="s">
        <v>102</v>
      </c>
      <c r="F180" s="76">
        <v>0.06</v>
      </c>
      <c r="G180" s="81">
        <f t="shared" si="6"/>
        <v>0.42</v>
      </c>
      <c r="H180" s="81">
        <f t="shared" si="7"/>
        <v>0.18</v>
      </c>
    </row>
    <row r="181" spans="1:8" ht="15" customHeight="1">
      <c r="A181" s="173"/>
      <c r="B181" s="173"/>
      <c r="C181" s="74">
        <v>7</v>
      </c>
      <c r="D181" s="74">
        <v>3</v>
      </c>
      <c r="E181" s="17" t="s">
        <v>16</v>
      </c>
      <c r="F181" s="76">
        <v>0.04</v>
      </c>
      <c r="G181" s="81">
        <f t="shared" si="6"/>
        <v>0.28000000000000003</v>
      </c>
      <c r="H181" s="81">
        <f t="shared" si="7"/>
        <v>0.12</v>
      </c>
    </row>
    <row r="182" spans="1:8" ht="15" customHeight="1">
      <c r="A182" s="50" t="s">
        <v>583</v>
      </c>
      <c r="B182" s="12" t="s">
        <v>584</v>
      </c>
      <c r="C182" s="74"/>
      <c r="D182" s="74"/>
      <c r="E182" s="17"/>
      <c r="F182" s="76"/>
      <c r="G182" s="81"/>
      <c r="H182" s="81"/>
    </row>
    <row r="183" spans="1:8" ht="50.25" customHeight="1">
      <c r="A183" s="50" t="s">
        <v>585</v>
      </c>
      <c r="B183" s="12" t="s">
        <v>586</v>
      </c>
      <c r="C183" s="75">
        <v>7</v>
      </c>
      <c r="D183" s="75">
        <v>3</v>
      </c>
      <c r="E183" s="12" t="s">
        <v>102</v>
      </c>
      <c r="F183" s="76">
        <v>0.06</v>
      </c>
      <c r="G183" s="81">
        <f t="shared" si="6"/>
        <v>0.42</v>
      </c>
      <c r="H183" s="81">
        <f t="shared" si="7"/>
        <v>0.18</v>
      </c>
    </row>
    <row r="184" spans="1:8" ht="14.25" customHeight="1">
      <c r="A184" s="50" t="s">
        <v>587</v>
      </c>
      <c r="B184" s="12" t="s">
        <v>588</v>
      </c>
      <c r="C184" s="75"/>
      <c r="D184" s="75"/>
      <c r="E184" s="12"/>
      <c r="F184" s="76"/>
      <c r="G184" s="81"/>
      <c r="H184" s="81"/>
    </row>
    <row r="185" spans="1:8" ht="27" customHeight="1">
      <c r="A185" s="50" t="s">
        <v>589</v>
      </c>
      <c r="B185" s="12" t="s">
        <v>590</v>
      </c>
      <c r="C185" s="74"/>
      <c r="D185" s="74"/>
      <c r="E185" s="17"/>
      <c r="F185" s="76"/>
      <c r="G185" s="81"/>
      <c r="H185" s="81"/>
    </row>
    <row r="186" spans="1:8" ht="25.5" customHeight="1">
      <c r="A186" s="50" t="s">
        <v>591</v>
      </c>
      <c r="B186" s="39" t="s">
        <v>198</v>
      </c>
      <c r="C186" s="75">
        <v>13</v>
      </c>
      <c r="D186" s="75">
        <v>8</v>
      </c>
      <c r="E186" s="12" t="s">
        <v>102</v>
      </c>
      <c r="F186" s="76">
        <v>0.06</v>
      </c>
      <c r="G186" s="81">
        <f t="shared" si="6"/>
        <v>0.78</v>
      </c>
      <c r="H186" s="81">
        <f t="shared" si="7"/>
        <v>0.48</v>
      </c>
    </row>
    <row r="187" spans="1:8" ht="39" customHeight="1">
      <c r="A187" s="50" t="s">
        <v>592</v>
      </c>
      <c r="B187" s="12" t="s">
        <v>593</v>
      </c>
      <c r="C187" s="75"/>
      <c r="D187" s="75"/>
      <c r="E187" s="12"/>
      <c r="F187" s="76"/>
      <c r="G187" s="81"/>
      <c r="H187" s="81"/>
    </row>
    <row r="188" spans="1:8" ht="27" customHeight="1">
      <c r="A188" s="50" t="s">
        <v>594</v>
      </c>
      <c r="B188" s="12" t="s">
        <v>198</v>
      </c>
      <c r="C188" s="75">
        <v>17</v>
      </c>
      <c r="D188" s="75">
        <v>12</v>
      </c>
      <c r="E188" s="12" t="s">
        <v>102</v>
      </c>
      <c r="F188" s="76">
        <v>0.06</v>
      </c>
      <c r="G188" s="81">
        <f t="shared" si="6"/>
        <v>1.02</v>
      </c>
      <c r="H188" s="81">
        <f t="shared" si="7"/>
        <v>0.72</v>
      </c>
    </row>
    <row r="189" spans="1:8" ht="27" customHeight="1">
      <c r="A189" s="50" t="s">
        <v>595</v>
      </c>
      <c r="B189" s="12" t="s">
        <v>596</v>
      </c>
      <c r="C189" s="75"/>
      <c r="D189" s="75"/>
      <c r="E189" s="12"/>
      <c r="F189" s="76"/>
      <c r="G189" s="81"/>
      <c r="H189" s="81"/>
    </row>
    <row r="190" spans="1:8" ht="27" customHeight="1">
      <c r="A190" s="50" t="s">
        <v>597</v>
      </c>
      <c r="B190" s="12" t="s">
        <v>198</v>
      </c>
      <c r="C190" s="75">
        <v>12</v>
      </c>
      <c r="D190" s="75">
        <v>7</v>
      </c>
      <c r="E190" s="12" t="s">
        <v>102</v>
      </c>
      <c r="F190" s="76">
        <v>0.06</v>
      </c>
      <c r="G190" s="81">
        <f t="shared" si="6"/>
        <v>0.72</v>
      </c>
      <c r="H190" s="81">
        <f t="shared" si="7"/>
        <v>0.42</v>
      </c>
    </row>
    <row r="191" spans="1:8" ht="27" customHeight="1">
      <c r="A191" s="50" t="s">
        <v>598</v>
      </c>
      <c r="B191" s="12" t="s">
        <v>599</v>
      </c>
      <c r="C191" s="75"/>
      <c r="D191" s="75"/>
      <c r="E191" s="12"/>
      <c r="F191" s="76"/>
      <c r="G191" s="81"/>
      <c r="H191" s="81"/>
    </row>
    <row r="192" spans="1:8" ht="27" customHeight="1">
      <c r="A192" s="50" t="s">
        <v>600</v>
      </c>
      <c r="B192" s="12" t="s">
        <v>198</v>
      </c>
      <c r="C192" s="75">
        <v>12</v>
      </c>
      <c r="D192" s="75">
        <v>7</v>
      </c>
      <c r="E192" s="12" t="s">
        <v>102</v>
      </c>
      <c r="F192" s="76">
        <v>0.06</v>
      </c>
      <c r="G192" s="81">
        <f t="shared" si="6"/>
        <v>0.72</v>
      </c>
      <c r="H192" s="81">
        <f t="shared" si="7"/>
        <v>0.42</v>
      </c>
    </row>
    <row r="193" spans="1:9" ht="15.75" customHeight="1">
      <c r="A193" s="50" t="s">
        <v>762</v>
      </c>
      <c r="B193" s="12" t="s">
        <v>761</v>
      </c>
      <c r="C193" s="75"/>
      <c r="D193" s="75"/>
      <c r="E193" s="12"/>
      <c r="F193" s="76"/>
      <c r="G193" s="81"/>
      <c r="H193" s="81"/>
    </row>
    <row r="194" spans="1:9" ht="27" customHeight="1">
      <c r="A194" s="50" t="s">
        <v>764</v>
      </c>
      <c r="B194" s="12" t="s">
        <v>763</v>
      </c>
      <c r="C194" s="75"/>
      <c r="D194" s="75"/>
      <c r="E194" s="12"/>
      <c r="F194" s="76"/>
      <c r="G194" s="81"/>
      <c r="H194" s="81"/>
    </row>
    <row r="195" spans="1:9" ht="24.75" customHeight="1">
      <c r="A195" s="176" t="s">
        <v>765</v>
      </c>
      <c r="B195" s="176" t="s">
        <v>582</v>
      </c>
      <c r="C195" s="75">
        <v>8</v>
      </c>
      <c r="D195" s="75">
        <v>3</v>
      </c>
      <c r="E195" s="12" t="s">
        <v>102</v>
      </c>
      <c r="F195" s="76">
        <v>0.06</v>
      </c>
      <c r="G195" s="81">
        <f>F195*C195</f>
        <v>0.48</v>
      </c>
      <c r="H195" s="81">
        <f>F195*D195</f>
        <v>0.18</v>
      </c>
    </row>
    <row r="196" spans="1:9" ht="12" customHeight="1">
      <c r="A196" s="173"/>
      <c r="B196" s="173"/>
      <c r="C196" s="75">
        <v>8</v>
      </c>
      <c r="D196" s="75">
        <v>1</v>
      </c>
      <c r="E196" s="17" t="s">
        <v>16</v>
      </c>
      <c r="F196" s="76">
        <v>0.04</v>
      </c>
      <c r="G196" s="81">
        <f>F196*C196</f>
        <v>0.32</v>
      </c>
      <c r="H196" s="81">
        <f>F196*D196</f>
        <v>0.04</v>
      </c>
    </row>
    <row r="197" spans="1:9" ht="23.25" customHeight="1">
      <c r="A197" s="50" t="s">
        <v>767</v>
      </c>
      <c r="B197" s="118" t="s">
        <v>766</v>
      </c>
      <c r="C197" s="75"/>
      <c r="D197" s="75"/>
      <c r="E197" s="17"/>
      <c r="F197" s="76"/>
      <c r="G197" s="81"/>
      <c r="H197" s="81"/>
    </row>
    <row r="198" spans="1:9" ht="24" customHeight="1">
      <c r="A198" s="176" t="s">
        <v>769</v>
      </c>
      <c r="B198" s="176" t="s">
        <v>768</v>
      </c>
      <c r="C198" s="76">
        <v>5.2</v>
      </c>
      <c r="D198" s="85" t="s">
        <v>531</v>
      </c>
      <c r="E198" s="12" t="s">
        <v>102</v>
      </c>
      <c r="F198" s="76">
        <v>0.06</v>
      </c>
      <c r="G198" s="85">
        <f>F198*C198</f>
        <v>0.31</v>
      </c>
      <c r="H198" s="85" t="s">
        <v>531</v>
      </c>
    </row>
    <row r="199" spans="1:9" ht="13.5" customHeight="1">
      <c r="A199" s="173"/>
      <c r="B199" s="173"/>
      <c r="C199" s="76">
        <v>4</v>
      </c>
      <c r="D199" s="85" t="s">
        <v>531</v>
      </c>
      <c r="E199" s="17" t="s">
        <v>16</v>
      </c>
      <c r="F199" s="76">
        <v>0.04</v>
      </c>
      <c r="G199" s="85">
        <f>F199*C199</f>
        <v>0.16</v>
      </c>
      <c r="H199" s="85" t="s">
        <v>531</v>
      </c>
    </row>
    <row r="200" spans="1:9" ht="14.25" customHeight="1">
      <c r="A200" s="83" t="s">
        <v>607</v>
      </c>
      <c r="B200" s="2" t="s">
        <v>608</v>
      </c>
      <c r="C200" s="75"/>
      <c r="D200" s="75"/>
      <c r="E200" s="12"/>
      <c r="F200" s="76"/>
      <c r="G200" s="81"/>
      <c r="H200" s="81"/>
    </row>
    <row r="201" spans="1:9" ht="14.25" customHeight="1">
      <c r="A201" s="82" t="s">
        <v>602</v>
      </c>
      <c r="B201" s="39" t="s">
        <v>601</v>
      </c>
      <c r="C201" s="17"/>
      <c r="D201" s="17"/>
      <c r="E201" s="17"/>
      <c r="F201" s="76"/>
      <c r="G201" s="81"/>
      <c r="H201" s="81"/>
    </row>
    <row r="202" spans="1:9" ht="15" customHeight="1">
      <c r="A202" s="82" t="s">
        <v>603</v>
      </c>
      <c r="B202" s="39" t="s">
        <v>604</v>
      </c>
      <c r="C202" s="17"/>
      <c r="D202" s="17"/>
      <c r="E202" s="17"/>
      <c r="F202" s="76"/>
      <c r="G202" s="81"/>
      <c r="H202" s="81"/>
    </row>
    <row r="203" spans="1:9" ht="21.75" customHeight="1">
      <c r="A203" s="82" t="s">
        <v>605</v>
      </c>
      <c r="B203" s="78" t="s">
        <v>606</v>
      </c>
      <c r="C203" s="50">
        <v>7.5</v>
      </c>
      <c r="D203" s="50">
        <v>7.5</v>
      </c>
      <c r="E203" s="45" t="s">
        <v>609</v>
      </c>
      <c r="F203" s="76">
        <v>0.06</v>
      </c>
      <c r="G203" s="81">
        <f t="shared" si="6"/>
        <v>0.45</v>
      </c>
      <c r="H203" s="81">
        <f t="shared" si="7"/>
        <v>0.45</v>
      </c>
    </row>
    <row r="204" spans="1:9" ht="22.5" customHeight="1">
      <c r="A204" s="82" t="s">
        <v>610</v>
      </c>
      <c r="B204" s="80" t="s">
        <v>611</v>
      </c>
      <c r="C204" s="75">
        <v>3</v>
      </c>
      <c r="D204" s="75">
        <v>3</v>
      </c>
      <c r="E204" s="45" t="s">
        <v>609</v>
      </c>
      <c r="F204" s="76">
        <v>0.06</v>
      </c>
      <c r="G204" s="81">
        <f t="shared" si="6"/>
        <v>0.18</v>
      </c>
      <c r="H204" s="81">
        <f t="shared" si="7"/>
        <v>0.18</v>
      </c>
    </row>
    <row r="205" spans="1:9" ht="22.5" customHeight="1">
      <c r="A205" s="172" t="s">
        <v>612</v>
      </c>
      <c r="B205" s="172" t="s">
        <v>613</v>
      </c>
      <c r="C205" s="75">
        <v>2</v>
      </c>
      <c r="D205" s="75">
        <v>2</v>
      </c>
      <c r="E205" s="45" t="s">
        <v>609</v>
      </c>
      <c r="F205" s="76">
        <v>0.06</v>
      </c>
      <c r="G205" s="81">
        <f t="shared" si="6"/>
        <v>0.12</v>
      </c>
      <c r="H205" s="81">
        <f t="shared" si="7"/>
        <v>0.12</v>
      </c>
    </row>
    <row r="206" spans="1:9" ht="12.75" customHeight="1">
      <c r="A206" s="173"/>
      <c r="B206" s="173"/>
      <c r="C206" s="75">
        <v>4</v>
      </c>
      <c r="D206" s="75">
        <v>4</v>
      </c>
      <c r="E206" s="50" t="s">
        <v>16</v>
      </c>
      <c r="F206" s="76">
        <v>0.04</v>
      </c>
      <c r="G206" s="81">
        <f t="shared" si="6"/>
        <v>0.16</v>
      </c>
      <c r="H206" s="81">
        <f t="shared" si="7"/>
        <v>0.16</v>
      </c>
    </row>
    <row r="207" spans="1:9" ht="23.25" customHeight="1">
      <c r="A207" s="172" t="s">
        <v>614</v>
      </c>
      <c r="B207" s="172" t="s">
        <v>615</v>
      </c>
      <c r="C207" s="74">
        <v>11</v>
      </c>
      <c r="D207" s="74">
        <v>11</v>
      </c>
      <c r="E207" s="45" t="s">
        <v>609</v>
      </c>
      <c r="F207" s="76">
        <v>0.06</v>
      </c>
      <c r="G207" s="81">
        <f t="shared" si="6"/>
        <v>0.66</v>
      </c>
      <c r="H207" s="81">
        <f t="shared" si="7"/>
        <v>0.66</v>
      </c>
      <c r="I207" s="4"/>
    </row>
    <row r="208" spans="1:9" ht="12.75" customHeight="1">
      <c r="A208" s="173"/>
      <c r="B208" s="173"/>
      <c r="C208" s="74">
        <v>34</v>
      </c>
      <c r="D208" s="74">
        <v>34</v>
      </c>
      <c r="E208" s="17" t="s">
        <v>16</v>
      </c>
      <c r="F208" s="76">
        <v>0.04</v>
      </c>
      <c r="G208" s="81">
        <f t="shared" si="6"/>
        <v>1.36</v>
      </c>
      <c r="H208" s="81">
        <f t="shared" si="7"/>
        <v>1.36</v>
      </c>
      <c r="I208" s="4"/>
    </row>
    <row r="209" spans="1:8">
      <c r="A209" s="14" t="s">
        <v>254</v>
      </c>
      <c r="B209" s="14"/>
      <c r="C209" s="14"/>
      <c r="D209" s="14"/>
      <c r="E209" s="14"/>
      <c r="F209" s="14"/>
      <c r="G209" s="14"/>
      <c r="H209" s="14"/>
    </row>
  </sheetData>
  <mergeCells count="29">
    <mergeCell ref="A195:A196"/>
    <mergeCell ref="B195:B196"/>
    <mergeCell ref="A198:A199"/>
    <mergeCell ref="B198:B199"/>
    <mergeCell ref="A205:A206"/>
    <mergeCell ref="B205:B206"/>
    <mergeCell ref="B207:B208"/>
    <mergeCell ref="A207:A208"/>
    <mergeCell ref="B41:B42"/>
    <mergeCell ref="A41:A42"/>
    <mergeCell ref="A45:A46"/>
    <mergeCell ref="B45:B46"/>
    <mergeCell ref="A69:A70"/>
    <mergeCell ref="B69:B70"/>
    <mergeCell ref="A47:A48"/>
    <mergeCell ref="B47:B48"/>
    <mergeCell ref="A49:A50"/>
    <mergeCell ref="B49:B50"/>
    <mergeCell ref="A72:A73"/>
    <mergeCell ref="B72:B73"/>
    <mergeCell ref="A178:A179"/>
    <mergeCell ref="B178:B179"/>
    <mergeCell ref="A180:A181"/>
    <mergeCell ref="B180:B181"/>
    <mergeCell ref="C3:D3"/>
    <mergeCell ref="B36:B37"/>
    <mergeCell ref="A36:A37"/>
    <mergeCell ref="B39:B40"/>
    <mergeCell ref="A39:A40"/>
  </mergeCells>
  <pageMargins left="0.70866141732283472" right="0.70866141732283472" top="0.74803149606299213" bottom="0.74803149606299213" header="0.31496062992125984" footer="0.31496062992125984"/>
  <pageSetup paperSize="11" scale="50" orientation="landscape" horizontalDpi="180" verticalDpi="180" r:id="rId1"/>
  <rowBreaks count="1" manualBreakCount="1">
    <brk id="180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1:AF444"/>
  <sheetViews>
    <sheetView view="pageBreakPreview" zoomScale="70" zoomScaleNormal="70" zoomScaleSheetLayoutView="70" workbookViewId="0">
      <selection activeCell="A263" sqref="A263:Q447"/>
    </sheetView>
  </sheetViews>
  <sheetFormatPr defaultRowHeight="15"/>
  <cols>
    <col min="1" max="1" width="23.140625" customWidth="1"/>
    <col min="2" max="2" width="7" customWidth="1"/>
    <col min="3" max="4" width="5.85546875" customWidth="1"/>
    <col min="5" max="5" width="6.140625" customWidth="1"/>
    <col min="6" max="6" width="6" customWidth="1"/>
    <col min="7" max="7" width="6.85546875" customWidth="1"/>
    <col min="8" max="8" width="4.85546875" customWidth="1"/>
    <col min="9" max="9" width="6" customWidth="1"/>
    <col min="10" max="11" width="5.28515625" customWidth="1"/>
    <col min="12" max="12" width="5.5703125" customWidth="1"/>
    <col min="13" max="13" width="5.85546875" customWidth="1"/>
    <col min="14" max="14" width="5.5703125" customWidth="1"/>
    <col min="15" max="15" width="5.7109375" customWidth="1"/>
    <col min="16" max="16" width="6.85546875" customWidth="1"/>
    <col min="17" max="17" width="5.7109375" customWidth="1"/>
    <col min="18" max="18" width="6.85546875" customWidth="1"/>
    <col min="19" max="19" width="6" customWidth="1"/>
    <col min="20" max="20" width="5.85546875" customWidth="1"/>
    <col min="21" max="21" width="6" customWidth="1"/>
    <col min="22" max="22" width="6.140625" customWidth="1"/>
    <col min="23" max="23" width="5.7109375" customWidth="1"/>
    <col min="24" max="24" width="5.5703125" customWidth="1"/>
    <col min="25" max="25" width="6.42578125" customWidth="1"/>
    <col min="26" max="26" width="4.7109375" customWidth="1"/>
    <col min="27" max="28" width="5.5703125" customWidth="1"/>
    <col min="29" max="29" width="4.7109375" customWidth="1"/>
    <col min="30" max="30" width="5.7109375" customWidth="1"/>
    <col min="31" max="31" width="5.42578125" customWidth="1"/>
    <col min="32" max="32" width="6.42578125" customWidth="1"/>
  </cols>
  <sheetData>
    <row r="1" spans="1:32" ht="15.75">
      <c r="A1" s="5"/>
      <c r="B1" s="5"/>
      <c r="C1" s="5"/>
      <c r="D1" s="5"/>
      <c r="E1" s="5"/>
      <c r="F1" s="5"/>
      <c r="G1" s="5"/>
      <c r="H1" s="5"/>
      <c r="I1" s="5"/>
      <c r="J1" s="3" t="s">
        <v>17</v>
      </c>
      <c r="K1" s="3"/>
      <c r="L1" s="3"/>
      <c r="M1" s="3"/>
      <c r="N1" s="58"/>
      <c r="O1" s="58"/>
      <c r="P1" s="6"/>
      <c r="Q1" s="6"/>
      <c r="R1" s="6"/>
      <c r="S1" s="6"/>
      <c r="T1" s="6"/>
      <c r="U1" s="6"/>
      <c r="V1" s="6"/>
      <c r="W1" s="6"/>
      <c r="X1" s="6"/>
      <c r="Y1" s="6"/>
    </row>
    <row r="2" spans="1:32" ht="15.75">
      <c r="A2" s="5"/>
      <c r="B2" s="5"/>
      <c r="C2" s="5"/>
      <c r="D2" s="5"/>
      <c r="E2" s="5"/>
      <c r="F2" s="5"/>
      <c r="G2" s="5"/>
      <c r="H2" s="5"/>
      <c r="I2" s="5"/>
      <c r="J2" s="3" t="s">
        <v>299</v>
      </c>
      <c r="K2" s="3"/>
      <c r="L2" s="3"/>
      <c r="M2" s="3"/>
      <c r="N2" s="58"/>
      <c r="O2" s="58"/>
      <c r="P2" s="6"/>
      <c r="Q2" s="6"/>
      <c r="R2" s="6"/>
      <c r="S2" s="6"/>
      <c r="T2" s="6"/>
      <c r="U2" s="6"/>
      <c r="V2" s="6"/>
      <c r="W2" s="6"/>
      <c r="X2" s="6"/>
      <c r="Y2" s="6"/>
    </row>
    <row r="3" spans="1:32" ht="15.75">
      <c r="A3" s="5"/>
      <c r="B3" s="5"/>
      <c r="C3" s="5"/>
      <c r="D3" s="5"/>
      <c r="E3" s="5"/>
      <c r="F3" s="5"/>
      <c r="G3" s="5"/>
      <c r="H3" s="5"/>
      <c r="I3" s="5"/>
      <c r="J3" s="3" t="s">
        <v>35</v>
      </c>
      <c r="K3" s="3"/>
      <c r="L3" s="3"/>
      <c r="M3" s="3"/>
      <c r="N3" s="58"/>
      <c r="O3" s="58"/>
      <c r="P3" s="6"/>
      <c r="Q3" s="6"/>
      <c r="R3" s="6"/>
      <c r="S3" s="6"/>
      <c r="T3" s="6"/>
      <c r="U3" s="6"/>
      <c r="V3" s="6"/>
      <c r="W3" s="6"/>
      <c r="X3" s="6"/>
      <c r="Y3" s="6"/>
    </row>
    <row r="4" spans="1:32" ht="15.75">
      <c r="A4" s="5"/>
      <c r="B4" s="5"/>
      <c r="C4" s="5"/>
      <c r="D4" s="5"/>
      <c r="E4" s="5"/>
      <c r="F4" s="5"/>
      <c r="G4" s="5"/>
      <c r="H4" s="5"/>
      <c r="I4" s="5"/>
      <c r="J4" s="3" t="s">
        <v>271</v>
      </c>
      <c r="K4" s="3"/>
      <c r="L4" s="3"/>
      <c r="M4" s="3"/>
      <c r="N4" s="58"/>
      <c r="O4" s="58"/>
      <c r="P4" s="6"/>
      <c r="Q4" s="6"/>
      <c r="R4" s="6"/>
      <c r="S4" s="6"/>
      <c r="T4" s="6"/>
      <c r="U4" s="6"/>
      <c r="V4" s="6"/>
      <c r="W4" s="6"/>
      <c r="X4" s="6"/>
      <c r="Y4" s="6"/>
    </row>
    <row r="5" spans="1:32" ht="15.75">
      <c r="A5" s="5"/>
      <c r="B5" s="5"/>
      <c r="C5" s="5"/>
      <c r="D5" s="5"/>
      <c r="E5" s="5"/>
      <c r="F5" s="5"/>
      <c r="G5" s="5"/>
      <c r="H5" s="5"/>
      <c r="I5" s="5"/>
      <c r="J5" s="3" t="s">
        <v>624</v>
      </c>
      <c r="K5" s="3"/>
      <c r="L5" s="3"/>
      <c r="M5" s="3"/>
      <c r="N5" s="58"/>
      <c r="O5" s="58"/>
      <c r="P5" s="6"/>
      <c r="Q5" s="6"/>
      <c r="R5" s="6"/>
      <c r="S5" s="6"/>
      <c r="T5" s="6"/>
      <c r="U5" s="6"/>
      <c r="V5" s="6"/>
      <c r="W5" s="6"/>
      <c r="X5" s="6"/>
      <c r="Y5" s="6"/>
    </row>
    <row r="6" spans="1:32">
      <c r="A6" s="7" t="s">
        <v>18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</row>
    <row r="7" spans="1:32" ht="176.25" customHeight="1">
      <c r="A7" s="180" t="s">
        <v>19</v>
      </c>
      <c r="B7" s="186" t="s">
        <v>625</v>
      </c>
      <c r="C7" s="187"/>
      <c r="D7" s="186" t="s">
        <v>626</v>
      </c>
      <c r="E7" s="187"/>
      <c r="F7" s="186" t="s">
        <v>627</v>
      </c>
      <c r="G7" s="187"/>
      <c r="H7" s="186" t="s">
        <v>628</v>
      </c>
      <c r="I7" s="187"/>
      <c r="J7" s="186" t="s">
        <v>629</v>
      </c>
      <c r="K7" s="187"/>
      <c r="L7" s="186" t="s">
        <v>630</v>
      </c>
      <c r="M7" s="187"/>
      <c r="N7" s="186" t="s">
        <v>631</v>
      </c>
      <c r="O7" s="187"/>
      <c r="P7" s="186" t="s">
        <v>632</v>
      </c>
      <c r="Q7" s="187"/>
      <c r="R7" s="186" t="s">
        <v>633</v>
      </c>
      <c r="S7" s="187"/>
      <c r="T7" s="186" t="s">
        <v>634</v>
      </c>
      <c r="U7" s="187"/>
      <c r="V7" s="186" t="s">
        <v>635</v>
      </c>
      <c r="W7" s="187"/>
      <c r="X7" s="186" t="s">
        <v>636</v>
      </c>
      <c r="Y7" s="187"/>
      <c r="Z7" s="186" t="s">
        <v>637</v>
      </c>
      <c r="AA7" s="187"/>
      <c r="AB7" s="186" t="s">
        <v>638</v>
      </c>
      <c r="AC7" s="187"/>
      <c r="AD7" s="188" t="s">
        <v>639</v>
      </c>
      <c r="AE7" s="189"/>
      <c r="AF7" s="3"/>
    </row>
    <row r="8" spans="1:32" ht="37.5" customHeight="1">
      <c r="A8" s="181"/>
      <c r="B8" s="86" t="s">
        <v>48</v>
      </c>
      <c r="C8" s="86" t="s">
        <v>49</v>
      </c>
      <c r="D8" s="86" t="s">
        <v>48</v>
      </c>
      <c r="E8" s="86" t="s">
        <v>49</v>
      </c>
      <c r="F8" s="86" t="s">
        <v>48</v>
      </c>
      <c r="G8" s="86" t="s">
        <v>49</v>
      </c>
      <c r="H8" s="86" t="s">
        <v>48</v>
      </c>
      <c r="I8" s="86" t="s">
        <v>49</v>
      </c>
      <c r="J8" s="86" t="s">
        <v>48</v>
      </c>
      <c r="K8" s="86" t="s">
        <v>49</v>
      </c>
      <c r="L8" s="86" t="s">
        <v>48</v>
      </c>
      <c r="M8" s="86" t="s">
        <v>49</v>
      </c>
      <c r="N8" s="86" t="s">
        <v>48</v>
      </c>
      <c r="O8" s="86" t="s">
        <v>49</v>
      </c>
      <c r="P8" s="86" t="s">
        <v>48</v>
      </c>
      <c r="Q8" s="86" t="s">
        <v>49</v>
      </c>
      <c r="R8" s="86" t="s">
        <v>48</v>
      </c>
      <c r="S8" s="86" t="s">
        <v>49</v>
      </c>
      <c r="T8" s="86" t="s">
        <v>48</v>
      </c>
      <c r="U8" s="86" t="s">
        <v>49</v>
      </c>
      <c r="V8" s="86" t="s">
        <v>48</v>
      </c>
      <c r="W8" s="86" t="s">
        <v>49</v>
      </c>
      <c r="X8" s="86" t="s">
        <v>48</v>
      </c>
      <c r="Y8" s="86" t="s">
        <v>49</v>
      </c>
      <c r="Z8" s="86" t="s">
        <v>48</v>
      </c>
      <c r="AA8" s="86" t="s">
        <v>49</v>
      </c>
      <c r="AB8" s="86" t="s">
        <v>48</v>
      </c>
      <c r="AC8" s="86" t="s">
        <v>49</v>
      </c>
      <c r="AD8" s="86" t="s">
        <v>48</v>
      </c>
      <c r="AE8" s="86" t="s">
        <v>49</v>
      </c>
      <c r="AF8" s="3"/>
    </row>
    <row r="9" spans="1:32" ht="13.5" customHeight="1">
      <c r="A9" s="8" t="s">
        <v>20</v>
      </c>
      <c r="B9" s="56">
        <v>1</v>
      </c>
      <c r="C9" s="56">
        <v>0.08</v>
      </c>
      <c r="D9" s="56">
        <f>зар.плата!H5</f>
        <v>0.08</v>
      </c>
      <c r="E9" s="56">
        <v>0.08</v>
      </c>
      <c r="F9" s="56">
        <v>0.16</v>
      </c>
      <c r="G9" s="56">
        <v>0.16</v>
      </c>
      <c r="H9" s="56">
        <v>0.2</v>
      </c>
      <c r="I9" s="56">
        <v>0.2</v>
      </c>
      <c r="J9" s="56">
        <v>0.12</v>
      </c>
      <c r="K9" s="56">
        <v>0.12</v>
      </c>
      <c r="L9" s="56">
        <v>0.12</v>
      </c>
      <c r="M9" s="56">
        <v>0.12</v>
      </c>
      <c r="N9" s="56">
        <v>0.06</v>
      </c>
      <c r="O9" s="56">
        <v>0.06</v>
      </c>
      <c r="P9" s="56">
        <v>0.08</v>
      </c>
      <c r="Q9" s="56">
        <v>0.02</v>
      </c>
      <c r="R9" s="56">
        <v>0.08</v>
      </c>
      <c r="S9" s="56">
        <v>0.02</v>
      </c>
      <c r="T9" s="56">
        <v>0.06</v>
      </c>
      <c r="U9" s="56">
        <v>0.06</v>
      </c>
      <c r="V9" s="56">
        <v>0.27</v>
      </c>
      <c r="W9" s="56">
        <v>0.18</v>
      </c>
      <c r="X9" s="56">
        <v>0.08</v>
      </c>
      <c r="Y9" s="56">
        <v>0.02</v>
      </c>
      <c r="Z9" s="56">
        <v>0.08</v>
      </c>
      <c r="AA9" s="56">
        <v>0.02</v>
      </c>
      <c r="AB9" s="56">
        <v>0.16</v>
      </c>
      <c r="AC9" s="56">
        <v>0.1</v>
      </c>
      <c r="AD9" s="56">
        <v>0.14000000000000001</v>
      </c>
      <c r="AE9" s="56">
        <v>0.08</v>
      </c>
      <c r="AF9" s="70"/>
    </row>
    <row r="10" spans="1:32" ht="12.75" customHeight="1">
      <c r="A10" s="8" t="s">
        <v>21</v>
      </c>
      <c r="B10" s="56">
        <f>B9*7.8%</f>
        <v>0.08</v>
      </c>
      <c r="C10" s="56">
        <f t="shared" ref="C10:AE10" si="0">C9*7.8%</f>
        <v>0.01</v>
      </c>
      <c r="D10" s="56">
        <f t="shared" si="0"/>
        <v>0.01</v>
      </c>
      <c r="E10" s="56">
        <f t="shared" si="0"/>
        <v>0.01</v>
      </c>
      <c r="F10" s="56">
        <f t="shared" si="0"/>
        <v>0.01</v>
      </c>
      <c r="G10" s="56">
        <f t="shared" si="0"/>
        <v>0.01</v>
      </c>
      <c r="H10" s="56">
        <f t="shared" si="0"/>
        <v>0.02</v>
      </c>
      <c r="I10" s="56">
        <f t="shared" si="0"/>
        <v>0.02</v>
      </c>
      <c r="J10" s="56">
        <f t="shared" si="0"/>
        <v>0.01</v>
      </c>
      <c r="K10" s="56">
        <f t="shared" si="0"/>
        <v>0.01</v>
      </c>
      <c r="L10" s="56">
        <f t="shared" si="0"/>
        <v>0.01</v>
      </c>
      <c r="M10" s="56">
        <f t="shared" si="0"/>
        <v>0.01</v>
      </c>
      <c r="N10" s="56">
        <f t="shared" si="0"/>
        <v>0</v>
      </c>
      <c r="O10" s="56">
        <f t="shared" si="0"/>
        <v>0</v>
      </c>
      <c r="P10" s="56">
        <f t="shared" si="0"/>
        <v>0.01</v>
      </c>
      <c r="Q10" s="56">
        <f t="shared" si="0"/>
        <v>0</v>
      </c>
      <c r="R10" s="56">
        <f t="shared" si="0"/>
        <v>0.01</v>
      </c>
      <c r="S10" s="56">
        <f t="shared" si="0"/>
        <v>0</v>
      </c>
      <c r="T10" s="56">
        <f t="shared" si="0"/>
        <v>0</v>
      </c>
      <c r="U10" s="56">
        <f t="shared" si="0"/>
        <v>0</v>
      </c>
      <c r="V10" s="56">
        <f t="shared" si="0"/>
        <v>0.02</v>
      </c>
      <c r="W10" s="56">
        <f t="shared" si="0"/>
        <v>0.01</v>
      </c>
      <c r="X10" s="56">
        <f t="shared" si="0"/>
        <v>0.01</v>
      </c>
      <c r="Y10" s="56">
        <f t="shared" si="0"/>
        <v>0</v>
      </c>
      <c r="Z10" s="56">
        <f t="shared" si="0"/>
        <v>0.01</v>
      </c>
      <c r="AA10" s="56">
        <f t="shared" si="0"/>
        <v>0</v>
      </c>
      <c r="AB10" s="56">
        <f t="shared" si="0"/>
        <v>0.01</v>
      </c>
      <c r="AC10" s="56">
        <f t="shared" si="0"/>
        <v>0.01</v>
      </c>
      <c r="AD10" s="56">
        <f t="shared" si="0"/>
        <v>0.01</v>
      </c>
      <c r="AE10" s="56">
        <f t="shared" si="0"/>
        <v>0.01</v>
      </c>
      <c r="AF10" s="70"/>
    </row>
    <row r="11" spans="1:32" ht="12.75" customHeight="1">
      <c r="A11" s="8" t="s">
        <v>22</v>
      </c>
      <c r="B11" s="56">
        <f>B12+B13+B14</f>
        <v>0.39</v>
      </c>
      <c r="C11" s="56">
        <f>C12+C13+C14</f>
        <v>0.03</v>
      </c>
      <c r="D11" s="56">
        <f t="shared" ref="D11:X11" si="1">D12+D13+D14</f>
        <v>0.03</v>
      </c>
      <c r="E11" s="56">
        <f t="shared" ref="E11" si="2">E12+E13+E14</f>
        <v>0.03</v>
      </c>
      <c r="F11" s="56">
        <f t="shared" si="1"/>
        <v>0.06</v>
      </c>
      <c r="G11" s="56">
        <f t="shared" ref="G11" si="3">G12+G13+G14</f>
        <v>0.06</v>
      </c>
      <c r="H11" s="56">
        <f t="shared" si="1"/>
        <v>7.0000000000000007E-2</v>
      </c>
      <c r="I11" s="56">
        <f t="shared" ref="I11" si="4">I12+I13+I14</f>
        <v>7.0000000000000007E-2</v>
      </c>
      <c r="J11" s="56">
        <f t="shared" si="1"/>
        <v>0.04</v>
      </c>
      <c r="K11" s="56">
        <f t="shared" ref="K11" si="5">K12+K13+K14</f>
        <v>0.04</v>
      </c>
      <c r="L11" s="56">
        <f t="shared" si="1"/>
        <v>0.04</v>
      </c>
      <c r="M11" s="56">
        <f t="shared" ref="M11" si="6">M12+M13+M14</f>
        <v>0.04</v>
      </c>
      <c r="N11" s="56">
        <f t="shared" si="1"/>
        <v>0.02</v>
      </c>
      <c r="O11" s="56">
        <f t="shared" ref="O11" si="7">O12+O13+O14</f>
        <v>0.02</v>
      </c>
      <c r="P11" s="56">
        <f t="shared" si="1"/>
        <v>0.03</v>
      </c>
      <c r="Q11" s="56">
        <f t="shared" ref="Q11" si="8">Q12+Q13+Q14</f>
        <v>0.01</v>
      </c>
      <c r="R11" s="56">
        <f t="shared" si="1"/>
        <v>0.03</v>
      </c>
      <c r="S11" s="56">
        <f t="shared" ref="S11" si="9">S12+S13+S14</f>
        <v>0.01</v>
      </c>
      <c r="T11" s="56">
        <f t="shared" si="1"/>
        <v>0.02</v>
      </c>
      <c r="U11" s="56">
        <f t="shared" ref="U11" si="10">U12+U13+U14</f>
        <v>0.02</v>
      </c>
      <c r="V11" s="56">
        <f t="shared" si="1"/>
        <v>0.1</v>
      </c>
      <c r="W11" s="56">
        <f t="shared" ref="W11" si="11">W12+W13+W14</f>
        <v>0.06</v>
      </c>
      <c r="X11" s="56">
        <f t="shared" si="1"/>
        <v>0.03</v>
      </c>
      <c r="Y11" s="56">
        <f t="shared" ref="Y11" si="12">Y12+Y13+Y14</f>
        <v>0.01</v>
      </c>
      <c r="Z11" s="56">
        <f t="shared" ref="Z11:AD11" si="13">Z12+Z13+Z14</f>
        <v>0.03</v>
      </c>
      <c r="AA11" s="56">
        <f t="shared" ref="AA11" si="14">AA12+AA13+AA14</f>
        <v>0.01</v>
      </c>
      <c r="AB11" s="56">
        <f t="shared" si="13"/>
        <v>0.06</v>
      </c>
      <c r="AC11" s="56">
        <f t="shared" ref="AC11" si="15">AC12+AC13+AC14</f>
        <v>0.04</v>
      </c>
      <c r="AD11" s="56">
        <f t="shared" si="13"/>
        <v>0.05</v>
      </c>
      <c r="AE11" s="56">
        <f t="shared" ref="AE11" si="16">AE12+AE13+AE14</f>
        <v>0.03</v>
      </c>
      <c r="AF11" s="3"/>
    </row>
    <row r="12" spans="1:32" ht="33.75" customHeight="1">
      <c r="A12" s="8" t="s">
        <v>23</v>
      </c>
      <c r="B12" s="56">
        <f>(B9+B10)*34%</f>
        <v>0.37</v>
      </c>
      <c r="C12" s="56">
        <f>(C9+C10)*34%</f>
        <v>0.03</v>
      </c>
      <c r="D12" s="56">
        <f t="shared" ref="D12:X12" si="17">(D9+D10)*34%</f>
        <v>0.03</v>
      </c>
      <c r="E12" s="56">
        <f t="shared" ref="E12" si="18">(E9+E10)*34%</f>
        <v>0.03</v>
      </c>
      <c r="F12" s="56">
        <f t="shared" si="17"/>
        <v>0.06</v>
      </c>
      <c r="G12" s="56">
        <f t="shared" ref="G12" si="19">(G9+G10)*34%</f>
        <v>0.06</v>
      </c>
      <c r="H12" s="56">
        <f t="shared" si="17"/>
        <v>7.0000000000000007E-2</v>
      </c>
      <c r="I12" s="56">
        <f t="shared" ref="I12" si="20">(I9+I10)*34%</f>
        <v>7.0000000000000007E-2</v>
      </c>
      <c r="J12" s="56">
        <f t="shared" si="17"/>
        <v>0.04</v>
      </c>
      <c r="K12" s="56">
        <f t="shared" ref="K12" si="21">(K9+K10)*34%</f>
        <v>0.04</v>
      </c>
      <c r="L12" s="56">
        <f t="shared" si="17"/>
        <v>0.04</v>
      </c>
      <c r="M12" s="56">
        <f t="shared" ref="M12" si="22">(M9+M10)*34%</f>
        <v>0.04</v>
      </c>
      <c r="N12" s="56">
        <f t="shared" si="17"/>
        <v>0.02</v>
      </c>
      <c r="O12" s="56">
        <f t="shared" ref="O12" si="23">(O9+O10)*34%</f>
        <v>0.02</v>
      </c>
      <c r="P12" s="56">
        <f t="shared" si="17"/>
        <v>0.03</v>
      </c>
      <c r="Q12" s="56">
        <f t="shared" ref="Q12" si="24">(Q9+Q10)*34%</f>
        <v>0.01</v>
      </c>
      <c r="R12" s="56">
        <f t="shared" si="17"/>
        <v>0.03</v>
      </c>
      <c r="S12" s="56">
        <f t="shared" ref="S12" si="25">(S9+S10)*34%</f>
        <v>0.01</v>
      </c>
      <c r="T12" s="56">
        <f t="shared" si="17"/>
        <v>0.02</v>
      </c>
      <c r="U12" s="56">
        <f t="shared" ref="U12" si="26">(U9+U10)*34%</f>
        <v>0.02</v>
      </c>
      <c r="V12" s="56">
        <f t="shared" si="17"/>
        <v>0.1</v>
      </c>
      <c r="W12" s="56">
        <f t="shared" ref="W12" si="27">(W9+W10)*34%</f>
        <v>0.06</v>
      </c>
      <c r="X12" s="56">
        <f t="shared" si="17"/>
        <v>0.03</v>
      </c>
      <c r="Y12" s="56">
        <f t="shared" ref="Y12" si="28">(Y9+Y10)*34%</f>
        <v>0.01</v>
      </c>
      <c r="Z12" s="56">
        <f t="shared" ref="Z12:AD12" si="29">(Z9+Z10)*34%</f>
        <v>0.03</v>
      </c>
      <c r="AA12" s="56">
        <f t="shared" ref="AA12" si="30">(AA9+AA10)*34%</f>
        <v>0.01</v>
      </c>
      <c r="AB12" s="56">
        <f t="shared" si="29"/>
        <v>0.06</v>
      </c>
      <c r="AC12" s="56">
        <f t="shared" ref="AC12" si="31">(AC9+AC10)*34%</f>
        <v>0.04</v>
      </c>
      <c r="AD12" s="56">
        <f t="shared" si="29"/>
        <v>0.05</v>
      </c>
      <c r="AE12" s="56">
        <f t="shared" ref="AE12" si="32">(AE9+AE10)*34%</f>
        <v>0.03</v>
      </c>
      <c r="AF12" s="3"/>
    </row>
    <row r="13" spans="1:32" ht="68.25" customHeight="1">
      <c r="A13" s="8" t="s">
        <v>640</v>
      </c>
      <c r="B13" s="56">
        <f>(B9+B10)*0.08%</f>
        <v>0</v>
      </c>
      <c r="C13" s="56">
        <f>(C9+C10)*0.08%</f>
        <v>0</v>
      </c>
      <c r="D13" s="56">
        <f t="shared" ref="D13:X13" si="33">(D9+D10)*0.08%</f>
        <v>0</v>
      </c>
      <c r="E13" s="56">
        <f t="shared" ref="E13" si="34">(E9+E10)*0.08%</f>
        <v>0</v>
      </c>
      <c r="F13" s="56">
        <f t="shared" si="33"/>
        <v>0</v>
      </c>
      <c r="G13" s="56">
        <f t="shared" ref="G13" si="35">(G9+G10)*0.08%</f>
        <v>0</v>
      </c>
      <c r="H13" s="56">
        <f t="shared" si="33"/>
        <v>0</v>
      </c>
      <c r="I13" s="56">
        <f t="shared" ref="I13" si="36">(I9+I10)*0.08%</f>
        <v>0</v>
      </c>
      <c r="J13" s="56">
        <f t="shared" si="33"/>
        <v>0</v>
      </c>
      <c r="K13" s="56">
        <f t="shared" ref="K13" si="37">(K9+K10)*0.08%</f>
        <v>0</v>
      </c>
      <c r="L13" s="56">
        <f t="shared" si="33"/>
        <v>0</v>
      </c>
      <c r="M13" s="56">
        <f t="shared" ref="M13" si="38">(M9+M10)*0.08%</f>
        <v>0</v>
      </c>
      <c r="N13" s="56">
        <f t="shared" si="33"/>
        <v>0</v>
      </c>
      <c r="O13" s="56">
        <f t="shared" ref="O13" si="39">(O9+O10)*0.08%</f>
        <v>0</v>
      </c>
      <c r="P13" s="56">
        <f t="shared" si="33"/>
        <v>0</v>
      </c>
      <c r="Q13" s="56">
        <f t="shared" ref="Q13" si="40">(Q9+Q10)*0.08%</f>
        <v>0</v>
      </c>
      <c r="R13" s="56">
        <f t="shared" si="33"/>
        <v>0</v>
      </c>
      <c r="S13" s="56">
        <f t="shared" ref="S13" si="41">(S9+S10)*0.08%</f>
        <v>0</v>
      </c>
      <c r="T13" s="56">
        <f t="shared" si="33"/>
        <v>0</v>
      </c>
      <c r="U13" s="56">
        <f t="shared" ref="U13" si="42">(U9+U10)*0.08%</f>
        <v>0</v>
      </c>
      <c r="V13" s="56">
        <f t="shared" si="33"/>
        <v>0</v>
      </c>
      <c r="W13" s="56">
        <f t="shared" ref="W13" si="43">(W9+W10)*0.08%</f>
        <v>0</v>
      </c>
      <c r="X13" s="56">
        <f t="shared" si="33"/>
        <v>0</v>
      </c>
      <c r="Y13" s="56">
        <f t="shared" ref="Y13" si="44">(Y9+Y10)*0.08%</f>
        <v>0</v>
      </c>
      <c r="Z13" s="56">
        <f t="shared" ref="Z13:AD13" si="45">(Z9+Z10)*0.08%</f>
        <v>0</v>
      </c>
      <c r="AA13" s="56">
        <f t="shared" ref="AA13" si="46">(AA9+AA10)*0.08%</f>
        <v>0</v>
      </c>
      <c r="AB13" s="56">
        <f t="shared" si="45"/>
        <v>0</v>
      </c>
      <c r="AC13" s="56">
        <f t="shared" ref="AC13" si="47">(AC9+AC10)*0.08%</f>
        <v>0</v>
      </c>
      <c r="AD13" s="56">
        <f t="shared" si="45"/>
        <v>0</v>
      </c>
      <c r="AE13" s="56">
        <f t="shared" ref="AE13" si="48">(AE9+AE10)*0.08%</f>
        <v>0</v>
      </c>
      <c r="AF13" s="3"/>
    </row>
    <row r="14" spans="1:32" ht="35.25" customHeight="1">
      <c r="A14" s="8" t="s">
        <v>24</v>
      </c>
      <c r="B14" s="56">
        <f>(B9+B10)*1.5%</f>
        <v>0.02</v>
      </c>
      <c r="C14" s="56">
        <f>(C9+C10)*1.5%</f>
        <v>0</v>
      </c>
      <c r="D14" s="56">
        <f t="shared" ref="D14:X14" si="49">(D9+D10)*1.5%</f>
        <v>0</v>
      </c>
      <c r="E14" s="56">
        <f t="shared" ref="E14" si="50">(E9+E10)*1.5%</f>
        <v>0</v>
      </c>
      <c r="F14" s="56">
        <f t="shared" si="49"/>
        <v>0</v>
      </c>
      <c r="G14" s="56">
        <f t="shared" ref="G14" si="51">(G9+G10)*1.5%</f>
        <v>0</v>
      </c>
      <c r="H14" s="56">
        <f t="shared" si="49"/>
        <v>0</v>
      </c>
      <c r="I14" s="56">
        <f t="shared" ref="I14" si="52">(I9+I10)*1.5%</f>
        <v>0</v>
      </c>
      <c r="J14" s="56">
        <f t="shared" si="49"/>
        <v>0</v>
      </c>
      <c r="K14" s="56">
        <f t="shared" ref="K14" si="53">(K9+K10)*1.5%</f>
        <v>0</v>
      </c>
      <c r="L14" s="56">
        <f t="shared" si="49"/>
        <v>0</v>
      </c>
      <c r="M14" s="56">
        <f t="shared" ref="M14" si="54">(M9+M10)*1.5%</f>
        <v>0</v>
      </c>
      <c r="N14" s="56">
        <f t="shared" si="49"/>
        <v>0</v>
      </c>
      <c r="O14" s="56">
        <f t="shared" ref="O14" si="55">(O9+O10)*1.5%</f>
        <v>0</v>
      </c>
      <c r="P14" s="56">
        <f t="shared" si="49"/>
        <v>0</v>
      </c>
      <c r="Q14" s="56">
        <f t="shared" ref="Q14" si="56">(Q9+Q10)*1.5%</f>
        <v>0</v>
      </c>
      <c r="R14" s="56">
        <f t="shared" si="49"/>
        <v>0</v>
      </c>
      <c r="S14" s="56">
        <f t="shared" ref="S14" si="57">(S9+S10)*1.5%</f>
        <v>0</v>
      </c>
      <c r="T14" s="56">
        <f t="shared" si="49"/>
        <v>0</v>
      </c>
      <c r="U14" s="56">
        <f t="shared" ref="U14" si="58">(U9+U10)*1.5%</f>
        <v>0</v>
      </c>
      <c r="V14" s="56">
        <f t="shared" si="49"/>
        <v>0</v>
      </c>
      <c r="W14" s="56">
        <f t="shared" ref="W14" si="59">(W9+W10)*1.5%</f>
        <v>0</v>
      </c>
      <c r="X14" s="56">
        <f t="shared" si="49"/>
        <v>0</v>
      </c>
      <c r="Y14" s="56">
        <f t="shared" ref="Y14" si="60">(Y9+Y10)*1.5%</f>
        <v>0</v>
      </c>
      <c r="Z14" s="56">
        <f t="shared" ref="Z14:AD14" si="61">(Z9+Z10)*1.5%</f>
        <v>0</v>
      </c>
      <c r="AA14" s="56">
        <f t="shared" ref="AA14" si="62">(AA9+AA10)*1.5%</f>
        <v>0</v>
      </c>
      <c r="AB14" s="56">
        <f t="shared" si="61"/>
        <v>0</v>
      </c>
      <c r="AC14" s="56">
        <f t="shared" ref="AC14" si="63">(AC9+AC10)*1.5%</f>
        <v>0</v>
      </c>
      <c r="AD14" s="56">
        <f t="shared" si="61"/>
        <v>0</v>
      </c>
      <c r="AE14" s="56">
        <f t="shared" ref="AE14" si="64">(AE9+AE10)*1.5%</f>
        <v>0</v>
      </c>
      <c r="AF14" s="3"/>
    </row>
    <row r="15" spans="1:32" ht="13.5" customHeight="1">
      <c r="A15" s="8" t="s">
        <v>641</v>
      </c>
      <c r="B15" s="56">
        <f>B9*69.59%</f>
        <v>0.7</v>
      </c>
      <c r="C15" s="56">
        <f t="shared" ref="C15:AD15" si="65">C9*69.59%</f>
        <v>0.06</v>
      </c>
      <c r="D15" s="56">
        <f t="shared" si="65"/>
        <v>0.06</v>
      </c>
      <c r="E15" s="56">
        <f t="shared" si="65"/>
        <v>0.06</v>
      </c>
      <c r="F15" s="56">
        <f t="shared" si="65"/>
        <v>0.11</v>
      </c>
      <c r="G15" s="56">
        <f t="shared" si="65"/>
        <v>0.11</v>
      </c>
      <c r="H15" s="56">
        <f t="shared" si="65"/>
        <v>0.14000000000000001</v>
      </c>
      <c r="I15" s="56">
        <f t="shared" si="65"/>
        <v>0.14000000000000001</v>
      </c>
      <c r="J15" s="56">
        <f t="shared" si="65"/>
        <v>0.08</v>
      </c>
      <c r="K15" s="56">
        <f t="shared" si="65"/>
        <v>0.08</v>
      </c>
      <c r="L15" s="56">
        <f t="shared" si="65"/>
        <v>0.08</v>
      </c>
      <c r="M15" s="56">
        <f t="shared" si="65"/>
        <v>0.08</v>
      </c>
      <c r="N15" s="56">
        <f t="shared" si="65"/>
        <v>0.04</v>
      </c>
      <c r="O15" s="56">
        <f t="shared" si="65"/>
        <v>0.04</v>
      </c>
      <c r="P15" s="56">
        <f t="shared" si="65"/>
        <v>0.06</v>
      </c>
      <c r="Q15" s="56">
        <f t="shared" si="65"/>
        <v>0.01</v>
      </c>
      <c r="R15" s="56">
        <f t="shared" si="65"/>
        <v>0.06</v>
      </c>
      <c r="S15" s="56">
        <f t="shared" si="65"/>
        <v>0.01</v>
      </c>
      <c r="T15" s="56">
        <f t="shared" si="65"/>
        <v>0.04</v>
      </c>
      <c r="U15" s="56">
        <f t="shared" si="65"/>
        <v>0.04</v>
      </c>
      <c r="V15" s="56">
        <f t="shared" si="65"/>
        <v>0.19</v>
      </c>
      <c r="W15" s="56">
        <f t="shared" si="65"/>
        <v>0.13</v>
      </c>
      <c r="X15" s="56">
        <f t="shared" si="65"/>
        <v>0.06</v>
      </c>
      <c r="Y15" s="56">
        <f t="shared" si="65"/>
        <v>0.01</v>
      </c>
      <c r="Z15" s="56">
        <f t="shared" si="65"/>
        <v>0.06</v>
      </c>
      <c r="AA15" s="56">
        <f t="shared" si="65"/>
        <v>0.01</v>
      </c>
      <c r="AB15" s="56">
        <f t="shared" si="65"/>
        <v>0.11</v>
      </c>
      <c r="AC15" s="56">
        <f t="shared" si="65"/>
        <v>7.0000000000000007E-2</v>
      </c>
      <c r="AD15" s="56">
        <f t="shared" si="65"/>
        <v>0.1</v>
      </c>
      <c r="AE15" s="56">
        <f>AE9*69.59%</f>
        <v>0.06</v>
      </c>
      <c r="AF15" s="3"/>
    </row>
    <row r="16" spans="1:32" ht="12" customHeight="1">
      <c r="A16" s="8" t="s">
        <v>25</v>
      </c>
      <c r="B16" s="56">
        <v>0</v>
      </c>
      <c r="C16" s="56">
        <v>0</v>
      </c>
      <c r="D16" s="56">
        <v>0</v>
      </c>
      <c r="E16" s="56">
        <v>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>
        <v>0</v>
      </c>
      <c r="N16" s="56">
        <v>0</v>
      </c>
      <c r="O16" s="56">
        <v>0</v>
      </c>
      <c r="P16" s="56">
        <v>0</v>
      </c>
      <c r="Q16" s="56">
        <v>0</v>
      </c>
      <c r="R16" s="56">
        <v>0</v>
      </c>
      <c r="S16" s="56">
        <v>0</v>
      </c>
      <c r="T16" s="56">
        <v>0</v>
      </c>
      <c r="U16" s="56">
        <v>0</v>
      </c>
      <c r="V16" s="56">
        <v>0</v>
      </c>
      <c r="W16" s="56">
        <v>0</v>
      </c>
      <c r="X16" s="56">
        <v>0</v>
      </c>
      <c r="Y16" s="56">
        <v>0</v>
      </c>
      <c r="Z16" s="56">
        <v>0</v>
      </c>
      <c r="AA16" s="56">
        <v>0</v>
      </c>
      <c r="AB16" s="56">
        <v>0</v>
      </c>
      <c r="AC16" s="56">
        <v>0</v>
      </c>
      <c r="AD16" s="56">
        <v>0</v>
      </c>
      <c r="AE16" s="56">
        <v>0</v>
      </c>
      <c r="AF16" s="3"/>
    </row>
    <row r="17" spans="1:32" ht="12.75" customHeight="1">
      <c r="A17" s="8" t="s">
        <v>26</v>
      </c>
      <c r="B17" s="56">
        <v>0</v>
      </c>
      <c r="C17" s="56">
        <v>0</v>
      </c>
      <c r="D17" s="56">
        <v>0</v>
      </c>
      <c r="E17" s="56">
        <v>0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>
        <v>0</v>
      </c>
      <c r="N17" s="56">
        <v>0</v>
      </c>
      <c r="O17" s="56">
        <v>0</v>
      </c>
      <c r="P17" s="56">
        <v>0</v>
      </c>
      <c r="Q17" s="56">
        <v>0</v>
      </c>
      <c r="R17" s="56">
        <v>0</v>
      </c>
      <c r="S17" s="56">
        <v>0</v>
      </c>
      <c r="T17" s="56">
        <v>0</v>
      </c>
      <c r="U17" s="56">
        <v>0</v>
      </c>
      <c r="V17" s="56">
        <v>0</v>
      </c>
      <c r="W17" s="56">
        <v>0</v>
      </c>
      <c r="X17" s="56">
        <v>0</v>
      </c>
      <c r="Y17" s="56">
        <v>0</v>
      </c>
      <c r="Z17" s="56">
        <v>0</v>
      </c>
      <c r="AA17" s="56">
        <v>0</v>
      </c>
      <c r="AB17" s="56">
        <v>0</v>
      </c>
      <c r="AC17" s="56">
        <v>0</v>
      </c>
      <c r="AD17" s="56">
        <v>0</v>
      </c>
      <c r="AE17" s="56">
        <v>0</v>
      </c>
      <c r="AF17" s="3"/>
    </row>
    <row r="18" spans="1:32" ht="12" customHeight="1">
      <c r="A18" s="8" t="s">
        <v>27</v>
      </c>
      <c r="B18" s="56">
        <f>B9+B10+B11+B15</f>
        <v>2.17</v>
      </c>
      <c r="C18" s="56">
        <f>C9+C10+C11+C15</f>
        <v>0.18</v>
      </c>
      <c r="D18" s="56">
        <f t="shared" ref="D18:X18" si="66">D9+D10+D11+D15</f>
        <v>0.18</v>
      </c>
      <c r="E18" s="56">
        <f t="shared" ref="E18" si="67">E9+E10+E11+E15</f>
        <v>0.18</v>
      </c>
      <c r="F18" s="56">
        <f t="shared" si="66"/>
        <v>0.34</v>
      </c>
      <c r="G18" s="56">
        <f t="shared" ref="G18" si="68">G9+G10+G11+G15</f>
        <v>0.34</v>
      </c>
      <c r="H18" s="56">
        <f t="shared" si="66"/>
        <v>0.43</v>
      </c>
      <c r="I18" s="56">
        <f t="shared" ref="I18" si="69">I9+I10+I11+I15</f>
        <v>0.43</v>
      </c>
      <c r="J18" s="56">
        <f t="shared" si="66"/>
        <v>0.25</v>
      </c>
      <c r="K18" s="56">
        <f t="shared" ref="K18" si="70">K9+K10+K11+K15</f>
        <v>0.25</v>
      </c>
      <c r="L18" s="56">
        <f t="shared" si="66"/>
        <v>0.25</v>
      </c>
      <c r="M18" s="56">
        <f t="shared" ref="M18" si="71">M9+M10+M11+M15</f>
        <v>0.25</v>
      </c>
      <c r="N18" s="56">
        <f t="shared" si="66"/>
        <v>0.12</v>
      </c>
      <c r="O18" s="56">
        <f t="shared" ref="O18" si="72">O9+O10+O11+O15</f>
        <v>0.12</v>
      </c>
      <c r="P18" s="56">
        <f t="shared" si="66"/>
        <v>0.18</v>
      </c>
      <c r="Q18" s="56">
        <f t="shared" ref="Q18" si="73">Q9+Q10+Q11+Q15</f>
        <v>0.04</v>
      </c>
      <c r="R18" s="56">
        <f t="shared" si="66"/>
        <v>0.18</v>
      </c>
      <c r="S18" s="56">
        <f t="shared" ref="S18" si="74">S9+S10+S11+S15</f>
        <v>0.04</v>
      </c>
      <c r="T18" s="56">
        <f t="shared" si="66"/>
        <v>0.12</v>
      </c>
      <c r="U18" s="56">
        <f t="shared" ref="U18" si="75">U9+U10+U11+U15</f>
        <v>0.12</v>
      </c>
      <c r="V18" s="56">
        <f t="shared" si="66"/>
        <v>0.57999999999999996</v>
      </c>
      <c r="W18" s="56">
        <f t="shared" ref="W18" si="76">W9+W10+W11+W15</f>
        <v>0.38</v>
      </c>
      <c r="X18" s="56">
        <f t="shared" si="66"/>
        <v>0.18</v>
      </c>
      <c r="Y18" s="56">
        <f t="shared" ref="Y18" si="77">Y9+Y10+Y11+Y15</f>
        <v>0.04</v>
      </c>
      <c r="Z18" s="56">
        <f t="shared" ref="Z18:AD18" si="78">Z9+Z10+Z11+Z15</f>
        <v>0.18</v>
      </c>
      <c r="AA18" s="56">
        <f t="shared" ref="AA18" si="79">AA9+AA10+AA11+AA15</f>
        <v>0.04</v>
      </c>
      <c r="AB18" s="56">
        <f t="shared" si="78"/>
        <v>0.34</v>
      </c>
      <c r="AC18" s="56">
        <f t="shared" ref="AC18" si="80">AC9+AC10+AC11+AC15</f>
        <v>0.22</v>
      </c>
      <c r="AD18" s="56">
        <f t="shared" si="78"/>
        <v>0.3</v>
      </c>
      <c r="AE18" s="56">
        <f t="shared" ref="AE18" si="81">AE9+AE10+AE11+AE15</f>
        <v>0.18</v>
      </c>
      <c r="AF18" s="3"/>
    </row>
    <row r="19" spans="1:32" ht="23.25" customHeight="1">
      <c r="A19" s="8" t="s">
        <v>28</v>
      </c>
      <c r="B19" s="87">
        <v>5</v>
      </c>
      <c r="C19" s="87">
        <v>30</v>
      </c>
      <c r="D19" s="87">
        <v>30</v>
      </c>
      <c r="E19" s="87">
        <v>30</v>
      </c>
      <c r="F19" s="87">
        <v>30</v>
      </c>
      <c r="G19" s="87">
        <v>30</v>
      </c>
      <c r="H19" s="87">
        <v>30</v>
      </c>
      <c r="I19" s="87">
        <v>30</v>
      </c>
      <c r="J19" s="87">
        <v>30</v>
      </c>
      <c r="K19" s="87">
        <v>30</v>
      </c>
      <c r="L19" s="87">
        <v>30</v>
      </c>
      <c r="M19" s="87">
        <v>30</v>
      </c>
      <c r="N19" s="87">
        <v>30</v>
      </c>
      <c r="O19" s="87">
        <v>30</v>
      </c>
      <c r="P19" s="87">
        <v>30</v>
      </c>
      <c r="Q19" s="87">
        <v>30</v>
      </c>
      <c r="R19" s="87">
        <v>30</v>
      </c>
      <c r="S19" s="87">
        <v>30</v>
      </c>
      <c r="T19" s="87">
        <v>30</v>
      </c>
      <c r="U19" s="87">
        <v>30</v>
      </c>
      <c r="V19" s="87">
        <v>30</v>
      </c>
      <c r="W19" s="87">
        <v>30</v>
      </c>
      <c r="X19" s="87">
        <v>30</v>
      </c>
      <c r="Y19" s="87">
        <v>30</v>
      </c>
      <c r="Z19" s="87">
        <v>30</v>
      </c>
      <c r="AA19" s="87">
        <v>30</v>
      </c>
      <c r="AB19" s="87">
        <v>30</v>
      </c>
      <c r="AC19" s="87">
        <v>30</v>
      </c>
      <c r="AD19" s="87">
        <v>30</v>
      </c>
      <c r="AE19" s="87">
        <v>30</v>
      </c>
      <c r="AF19" s="3"/>
    </row>
    <row r="20" spans="1:32" ht="12" customHeight="1">
      <c r="A20" s="8" t="s">
        <v>29</v>
      </c>
      <c r="B20" s="56">
        <f>B18*B19/100</f>
        <v>0.11</v>
      </c>
      <c r="C20" s="56">
        <f t="shared" ref="C20:AE20" si="82">C18*C19/100</f>
        <v>0.05</v>
      </c>
      <c r="D20" s="56">
        <f t="shared" si="82"/>
        <v>0.05</v>
      </c>
      <c r="E20" s="56">
        <f t="shared" si="82"/>
        <v>0.05</v>
      </c>
      <c r="F20" s="56">
        <f t="shared" si="82"/>
        <v>0.1</v>
      </c>
      <c r="G20" s="56">
        <f t="shared" si="82"/>
        <v>0.1</v>
      </c>
      <c r="H20" s="56">
        <f t="shared" si="82"/>
        <v>0.13</v>
      </c>
      <c r="I20" s="56">
        <f t="shared" si="82"/>
        <v>0.13</v>
      </c>
      <c r="J20" s="56">
        <f t="shared" si="82"/>
        <v>0.08</v>
      </c>
      <c r="K20" s="56">
        <f t="shared" si="82"/>
        <v>0.08</v>
      </c>
      <c r="L20" s="56">
        <f t="shared" si="82"/>
        <v>0.08</v>
      </c>
      <c r="M20" s="56">
        <f t="shared" si="82"/>
        <v>0.08</v>
      </c>
      <c r="N20" s="56">
        <f t="shared" si="82"/>
        <v>0.04</v>
      </c>
      <c r="O20" s="56">
        <f t="shared" si="82"/>
        <v>0.04</v>
      </c>
      <c r="P20" s="56">
        <f t="shared" si="82"/>
        <v>0.05</v>
      </c>
      <c r="Q20" s="56">
        <f t="shared" si="82"/>
        <v>0.01</v>
      </c>
      <c r="R20" s="56">
        <f t="shared" si="82"/>
        <v>0.05</v>
      </c>
      <c r="S20" s="56">
        <f t="shared" si="82"/>
        <v>0.01</v>
      </c>
      <c r="T20" s="56">
        <f t="shared" si="82"/>
        <v>0.04</v>
      </c>
      <c r="U20" s="56">
        <f t="shared" si="82"/>
        <v>0.04</v>
      </c>
      <c r="V20" s="56">
        <f t="shared" si="82"/>
        <v>0.17</v>
      </c>
      <c r="W20" s="56">
        <f t="shared" si="82"/>
        <v>0.11</v>
      </c>
      <c r="X20" s="56">
        <f t="shared" si="82"/>
        <v>0.05</v>
      </c>
      <c r="Y20" s="56">
        <f t="shared" si="82"/>
        <v>0.01</v>
      </c>
      <c r="Z20" s="56">
        <f t="shared" si="82"/>
        <v>0.05</v>
      </c>
      <c r="AA20" s="56">
        <f t="shared" si="82"/>
        <v>0.01</v>
      </c>
      <c r="AB20" s="56">
        <f t="shared" si="82"/>
        <v>0.1</v>
      </c>
      <c r="AC20" s="56">
        <f t="shared" si="82"/>
        <v>7.0000000000000007E-2</v>
      </c>
      <c r="AD20" s="56">
        <f t="shared" si="82"/>
        <v>0.09</v>
      </c>
      <c r="AE20" s="56">
        <f t="shared" si="82"/>
        <v>0.05</v>
      </c>
      <c r="AF20" s="3"/>
    </row>
    <row r="21" spans="1:32" ht="12" customHeight="1">
      <c r="A21" s="8" t="s">
        <v>30</v>
      </c>
      <c r="B21" s="56">
        <f>B18+B20</f>
        <v>2.2799999999999998</v>
      </c>
      <c r="C21" s="56">
        <f>C18+C20</f>
        <v>0.23</v>
      </c>
      <c r="D21" s="56">
        <f t="shared" ref="D21:X21" si="83">D18+D20</f>
        <v>0.23</v>
      </c>
      <c r="E21" s="56">
        <f t="shared" ref="E21" si="84">E18+E20</f>
        <v>0.23</v>
      </c>
      <c r="F21" s="56">
        <f t="shared" si="83"/>
        <v>0.44</v>
      </c>
      <c r="G21" s="56">
        <f t="shared" ref="G21" si="85">G18+G20</f>
        <v>0.44</v>
      </c>
      <c r="H21" s="56">
        <f t="shared" si="83"/>
        <v>0.56000000000000005</v>
      </c>
      <c r="I21" s="56">
        <f t="shared" ref="I21" si="86">I18+I20</f>
        <v>0.56000000000000005</v>
      </c>
      <c r="J21" s="56">
        <f t="shared" si="83"/>
        <v>0.33</v>
      </c>
      <c r="K21" s="56">
        <f t="shared" ref="K21" si="87">K18+K20</f>
        <v>0.33</v>
      </c>
      <c r="L21" s="56">
        <f t="shared" si="83"/>
        <v>0.33</v>
      </c>
      <c r="M21" s="56">
        <f t="shared" ref="M21" si="88">M18+M20</f>
        <v>0.33</v>
      </c>
      <c r="N21" s="56">
        <f t="shared" si="83"/>
        <v>0.16</v>
      </c>
      <c r="O21" s="56">
        <f t="shared" ref="O21" si="89">O18+O20</f>
        <v>0.16</v>
      </c>
      <c r="P21" s="56">
        <f t="shared" si="83"/>
        <v>0.23</v>
      </c>
      <c r="Q21" s="56">
        <f t="shared" ref="Q21" si="90">Q18+Q20</f>
        <v>0.05</v>
      </c>
      <c r="R21" s="56">
        <f t="shared" si="83"/>
        <v>0.23</v>
      </c>
      <c r="S21" s="56">
        <f t="shared" ref="S21" si="91">S18+S20</f>
        <v>0.05</v>
      </c>
      <c r="T21" s="56">
        <f t="shared" si="83"/>
        <v>0.16</v>
      </c>
      <c r="U21" s="56">
        <f t="shared" ref="U21" si="92">U18+U20</f>
        <v>0.16</v>
      </c>
      <c r="V21" s="56">
        <f t="shared" si="83"/>
        <v>0.75</v>
      </c>
      <c r="W21" s="56">
        <f t="shared" ref="W21" si="93">W18+W20</f>
        <v>0.49</v>
      </c>
      <c r="X21" s="56">
        <f t="shared" si="83"/>
        <v>0.23</v>
      </c>
      <c r="Y21" s="56">
        <f t="shared" ref="Y21" si="94">Y18+Y20</f>
        <v>0.05</v>
      </c>
      <c r="Z21" s="56">
        <f t="shared" ref="Z21:AD21" si="95">Z18+Z20</f>
        <v>0.23</v>
      </c>
      <c r="AA21" s="56">
        <f t="shared" ref="AA21" si="96">AA18+AA20</f>
        <v>0.05</v>
      </c>
      <c r="AB21" s="56">
        <f t="shared" si="95"/>
        <v>0.44</v>
      </c>
      <c r="AC21" s="56">
        <f t="shared" ref="AC21" si="97">AC18+AC20</f>
        <v>0.28999999999999998</v>
      </c>
      <c r="AD21" s="56">
        <f t="shared" si="95"/>
        <v>0.39</v>
      </c>
      <c r="AE21" s="56">
        <f t="shared" ref="AE21" si="98">AE18+AE20</f>
        <v>0.23</v>
      </c>
      <c r="AF21" s="3"/>
    </row>
    <row r="22" spans="1:32" ht="22.5" customHeight="1">
      <c r="A22" s="8" t="s">
        <v>31</v>
      </c>
      <c r="B22" s="56">
        <v>0</v>
      </c>
      <c r="C22" s="56">
        <v>0</v>
      </c>
      <c r="D22" s="56">
        <v>0</v>
      </c>
      <c r="E22" s="56">
        <v>0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>
        <v>0</v>
      </c>
      <c r="N22" s="56">
        <v>0</v>
      </c>
      <c r="O22" s="56">
        <v>0</v>
      </c>
      <c r="P22" s="56">
        <v>0</v>
      </c>
      <c r="Q22" s="56">
        <v>0</v>
      </c>
      <c r="R22" s="56">
        <v>0</v>
      </c>
      <c r="S22" s="56">
        <v>0</v>
      </c>
      <c r="T22" s="56">
        <v>0</v>
      </c>
      <c r="U22" s="56">
        <v>0</v>
      </c>
      <c r="V22" s="56">
        <v>0</v>
      </c>
      <c r="W22" s="56">
        <v>0</v>
      </c>
      <c r="X22" s="56">
        <v>0</v>
      </c>
      <c r="Y22" s="56">
        <v>0</v>
      </c>
      <c r="Z22" s="56">
        <v>0</v>
      </c>
      <c r="AA22" s="56">
        <v>0</v>
      </c>
      <c r="AB22" s="56">
        <v>0</v>
      </c>
      <c r="AC22" s="56">
        <v>0</v>
      </c>
      <c r="AD22" s="56">
        <v>0</v>
      </c>
      <c r="AE22" s="56">
        <v>0</v>
      </c>
      <c r="AF22" s="3"/>
    </row>
    <row r="23" spans="1:32" ht="21.75" customHeight="1">
      <c r="A23" s="8" t="s">
        <v>32</v>
      </c>
      <c r="B23" s="56">
        <f>B21</f>
        <v>2.2799999999999998</v>
      </c>
      <c r="C23" s="56">
        <f>C21</f>
        <v>0.23</v>
      </c>
      <c r="D23" s="56">
        <f t="shared" ref="D23:X23" si="99">D21</f>
        <v>0.23</v>
      </c>
      <c r="E23" s="56">
        <f t="shared" ref="E23" si="100">E21</f>
        <v>0.23</v>
      </c>
      <c r="F23" s="56">
        <f t="shared" si="99"/>
        <v>0.44</v>
      </c>
      <c r="G23" s="56">
        <f t="shared" ref="G23" si="101">G21</f>
        <v>0.44</v>
      </c>
      <c r="H23" s="56">
        <f t="shared" si="99"/>
        <v>0.56000000000000005</v>
      </c>
      <c r="I23" s="56">
        <f t="shared" ref="I23" si="102">I21</f>
        <v>0.56000000000000005</v>
      </c>
      <c r="J23" s="56">
        <f t="shared" si="99"/>
        <v>0.33</v>
      </c>
      <c r="K23" s="56">
        <f t="shared" ref="K23" si="103">K21</f>
        <v>0.33</v>
      </c>
      <c r="L23" s="56">
        <f t="shared" si="99"/>
        <v>0.33</v>
      </c>
      <c r="M23" s="56">
        <f t="shared" ref="M23" si="104">M21</f>
        <v>0.33</v>
      </c>
      <c r="N23" s="56">
        <f t="shared" si="99"/>
        <v>0.16</v>
      </c>
      <c r="O23" s="56">
        <f t="shared" ref="O23" si="105">O21</f>
        <v>0.16</v>
      </c>
      <c r="P23" s="56">
        <f t="shared" si="99"/>
        <v>0.23</v>
      </c>
      <c r="Q23" s="56">
        <f t="shared" ref="Q23" si="106">Q21</f>
        <v>0.05</v>
      </c>
      <c r="R23" s="56">
        <f t="shared" si="99"/>
        <v>0.23</v>
      </c>
      <c r="S23" s="56">
        <f t="shared" ref="S23" si="107">S21</f>
        <v>0.05</v>
      </c>
      <c r="T23" s="56">
        <f t="shared" si="99"/>
        <v>0.16</v>
      </c>
      <c r="U23" s="56">
        <f t="shared" ref="U23" si="108">U21</f>
        <v>0.16</v>
      </c>
      <c r="V23" s="56">
        <f t="shared" si="99"/>
        <v>0.75</v>
      </c>
      <c r="W23" s="56">
        <f t="shared" ref="W23" si="109">W21</f>
        <v>0.49</v>
      </c>
      <c r="X23" s="56">
        <f t="shared" si="99"/>
        <v>0.23</v>
      </c>
      <c r="Y23" s="56">
        <f t="shared" ref="Y23" si="110">Y21</f>
        <v>0.05</v>
      </c>
      <c r="Z23" s="56">
        <f t="shared" ref="Z23:AD23" si="111">Z21</f>
        <v>0.23</v>
      </c>
      <c r="AA23" s="56">
        <f t="shared" ref="AA23" si="112">AA21</f>
        <v>0.05</v>
      </c>
      <c r="AB23" s="56">
        <f t="shared" si="111"/>
        <v>0.44</v>
      </c>
      <c r="AC23" s="56">
        <f t="shared" ref="AC23" si="113">AC21</f>
        <v>0.28999999999999998</v>
      </c>
      <c r="AD23" s="56">
        <f t="shared" si="111"/>
        <v>0.39</v>
      </c>
      <c r="AE23" s="56">
        <f t="shared" ref="AE23" si="114">AE21</f>
        <v>0.23</v>
      </c>
      <c r="AF23" s="3"/>
    </row>
    <row r="24" spans="1:32" ht="24" customHeight="1">
      <c r="A24" s="8" t="s">
        <v>33</v>
      </c>
      <c r="B24" s="56">
        <v>0</v>
      </c>
      <c r="C24" s="56">
        <v>0</v>
      </c>
      <c r="D24" s="56">
        <v>0</v>
      </c>
      <c r="E24" s="56">
        <v>0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>
        <v>0</v>
      </c>
      <c r="N24" s="56">
        <v>0</v>
      </c>
      <c r="O24" s="56">
        <v>0</v>
      </c>
      <c r="P24" s="56">
        <v>0</v>
      </c>
      <c r="Q24" s="56">
        <v>0</v>
      </c>
      <c r="R24" s="56">
        <v>0</v>
      </c>
      <c r="S24" s="56">
        <v>0</v>
      </c>
      <c r="T24" s="56">
        <v>0</v>
      </c>
      <c r="U24" s="56">
        <v>0</v>
      </c>
      <c r="V24" s="56">
        <v>0</v>
      </c>
      <c r="W24" s="56">
        <v>0</v>
      </c>
      <c r="X24" s="56">
        <v>0</v>
      </c>
      <c r="Y24" s="56">
        <v>0</v>
      </c>
      <c r="Z24" s="56">
        <v>0</v>
      </c>
      <c r="AA24" s="56">
        <v>0</v>
      </c>
      <c r="AB24" s="56">
        <v>0</v>
      </c>
      <c r="AC24" s="56">
        <v>0</v>
      </c>
      <c r="AD24" s="56">
        <v>0</v>
      </c>
      <c r="AE24" s="56">
        <v>0</v>
      </c>
      <c r="AF24" s="3"/>
    </row>
    <row r="25" spans="1:32" ht="21.75" customHeight="1">
      <c r="A25" s="8" t="s">
        <v>34</v>
      </c>
      <c r="B25" s="56">
        <f>B23*B24</f>
        <v>0</v>
      </c>
      <c r="C25" s="56">
        <f>C23*C24</f>
        <v>0</v>
      </c>
      <c r="D25" s="56">
        <f t="shared" ref="D25:X25" si="115">D23*D24</f>
        <v>0</v>
      </c>
      <c r="E25" s="56">
        <f t="shared" ref="E25" si="116">E23*E24</f>
        <v>0</v>
      </c>
      <c r="F25" s="56">
        <f t="shared" si="115"/>
        <v>0</v>
      </c>
      <c r="G25" s="56">
        <f t="shared" ref="G25" si="117">G23*G24</f>
        <v>0</v>
      </c>
      <c r="H25" s="56">
        <f t="shared" si="115"/>
        <v>0</v>
      </c>
      <c r="I25" s="56">
        <f t="shared" ref="I25" si="118">I23*I24</f>
        <v>0</v>
      </c>
      <c r="J25" s="56">
        <f t="shared" si="115"/>
        <v>0</v>
      </c>
      <c r="K25" s="56">
        <f t="shared" ref="K25" si="119">K23*K24</f>
        <v>0</v>
      </c>
      <c r="L25" s="56">
        <f t="shared" si="115"/>
        <v>0</v>
      </c>
      <c r="M25" s="56">
        <f t="shared" ref="M25" si="120">M23*M24</f>
        <v>0</v>
      </c>
      <c r="N25" s="56">
        <f t="shared" si="115"/>
        <v>0</v>
      </c>
      <c r="O25" s="56">
        <f t="shared" ref="O25" si="121">O23*O24</f>
        <v>0</v>
      </c>
      <c r="P25" s="56">
        <f t="shared" si="115"/>
        <v>0</v>
      </c>
      <c r="Q25" s="56">
        <f t="shared" ref="Q25" si="122">Q23*Q24</f>
        <v>0</v>
      </c>
      <c r="R25" s="56">
        <f t="shared" si="115"/>
        <v>0</v>
      </c>
      <c r="S25" s="56">
        <f t="shared" ref="S25" si="123">S23*S24</f>
        <v>0</v>
      </c>
      <c r="T25" s="56">
        <f t="shared" si="115"/>
        <v>0</v>
      </c>
      <c r="U25" s="56">
        <f t="shared" ref="U25" si="124">U23*U24</f>
        <v>0</v>
      </c>
      <c r="V25" s="56">
        <f t="shared" si="115"/>
        <v>0</v>
      </c>
      <c r="W25" s="56">
        <f t="shared" ref="W25" si="125">W23*W24</f>
        <v>0</v>
      </c>
      <c r="X25" s="56">
        <f t="shared" si="115"/>
        <v>0</v>
      </c>
      <c r="Y25" s="56">
        <f t="shared" ref="Y25" si="126">Y23*Y24</f>
        <v>0</v>
      </c>
      <c r="Z25" s="56">
        <f t="shared" ref="Z25:AD25" si="127">Z23*Z24</f>
        <v>0</v>
      </c>
      <c r="AA25" s="56">
        <f t="shared" ref="AA25" si="128">AA23*AA24</f>
        <v>0</v>
      </c>
      <c r="AB25" s="56">
        <f t="shared" si="127"/>
        <v>0</v>
      </c>
      <c r="AC25" s="56">
        <f t="shared" ref="AC25" si="129">AC23*AC24</f>
        <v>0</v>
      </c>
      <c r="AD25" s="56">
        <f t="shared" si="127"/>
        <v>0</v>
      </c>
      <c r="AE25" s="56">
        <f t="shared" ref="AE25" si="130">AE23*AE24</f>
        <v>0</v>
      </c>
      <c r="AF25" s="3"/>
    </row>
    <row r="26" spans="1:32" ht="24" customHeight="1">
      <c r="A26" s="10" t="s">
        <v>642</v>
      </c>
      <c r="B26" s="57">
        <f>B23+B25</f>
        <v>2.2799999999999998</v>
      </c>
      <c r="C26" s="57">
        <f t="shared" ref="C26:AE26" si="131">C23+C25</f>
        <v>0.23</v>
      </c>
      <c r="D26" s="57">
        <f t="shared" si="131"/>
        <v>0.23</v>
      </c>
      <c r="E26" s="57">
        <f t="shared" si="131"/>
        <v>0.23</v>
      </c>
      <c r="F26" s="57">
        <f t="shared" si="131"/>
        <v>0.44</v>
      </c>
      <c r="G26" s="57">
        <f t="shared" si="131"/>
        <v>0.44</v>
      </c>
      <c r="H26" s="57">
        <f t="shared" si="131"/>
        <v>0.56000000000000005</v>
      </c>
      <c r="I26" s="57">
        <f t="shared" si="131"/>
        <v>0.56000000000000005</v>
      </c>
      <c r="J26" s="57">
        <f t="shared" si="131"/>
        <v>0.33</v>
      </c>
      <c r="K26" s="57">
        <f t="shared" si="131"/>
        <v>0.33</v>
      </c>
      <c r="L26" s="57">
        <f t="shared" si="131"/>
        <v>0.33</v>
      </c>
      <c r="M26" s="57">
        <f t="shared" si="131"/>
        <v>0.33</v>
      </c>
      <c r="N26" s="57">
        <f t="shared" si="131"/>
        <v>0.16</v>
      </c>
      <c r="O26" s="57">
        <f t="shared" si="131"/>
        <v>0.16</v>
      </c>
      <c r="P26" s="57">
        <f t="shared" si="131"/>
        <v>0.23</v>
      </c>
      <c r="Q26" s="57">
        <f t="shared" si="131"/>
        <v>0.05</v>
      </c>
      <c r="R26" s="57">
        <f t="shared" si="131"/>
        <v>0.23</v>
      </c>
      <c r="S26" s="57">
        <f t="shared" si="131"/>
        <v>0.05</v>
      </c>
      <c r="T26" s="57">
        <f t="shared" si="131"/>
        <v>0.16</v>
      </c>
      <c r="U26" s="57">
        <f t="shared" si="131"/>
        <v>0.16</v>
      </c>
      <c r="V26" s="57">
        <f t="shared" si="131"/>
        <v>0.75</v>
      </c>
      <c r="W26" s="57">
        <f t="shared" si="131"/>
        <v>0.49</v>
      </c>
      <c r="X26" s="57">
        <f t="shared" si="131"/>
        <v>0.23</v>
      </c>
      <c r="Y26" s="57">
        <f t="shared" si="131"/>
        <v>0.05</v>
      </c>
      <c r="Z26" s="57">
        <f t="shared" si="131"/>
        <v>0.23</v>
      </c>
      <c r="AA26" s="57">
        <f t="shared" si="131"/>
        <v>0.05</v>
      </c>
      <c r="AB26" s="57">
        <f t="shared" si="131"/>
        <v>0.44</v>
      </c>
      <c r="AC26" s="57">
        <f t="shared" si="131"/>
        <v>0.28999999999999998</v>
      </c>
      <c r="AD26" s="57">
        <f t="shared" si="131"/>
        <v>0.39</v>
      </c>
      <c r="AE26" s="57">
        <f t="shared" si="131"/>
        <v>0.23</v>
      </c>
      <c r="AF26" s="3"/>
    </row>
    <row r="27" spans="1:32" ht="15.75">
      <c r="A27" s="5" t="s">
        <v>36</v>
      </c>
      <c r="B27" s="5"/>
      <c r="C27" s="5"/>
      <c r="D27" s="5"/>
      <c r="E27" s="5"/>
      <c r="F27" s="5" t="s">
        <v>272</v>
      </c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3"/>
      <c r="AA27" s="3"/>
      <c r="AB27" s="3"/>
      <c r="AC27" s="3"/>
      <c r="AD27" s="3"/>
      <c r="AE27" s="3"/>
      <c r="AF27" s="3"/>
    </row>
    <row r="28" spans="1:32" ht="15.75">
      <c r="Z28" s="3"/>
      <c r="AA28" s="3"/>
      <c r="AB28" s="3"/>
      <c r="AC28" s="3"/>
      <c r="AD28" s="3"/>
      <c r="AE28" s="3"/>
      <c r="AF28" s="3"/>
    </row>
    <row r="31" spans="1:32" ht="15.75">
      <c r="A31" s="5"/>
      <c r="B31" s="5"/>
      <c r="C31" s="5"/>
      <c r="D31" s="5"/>
      <c r="E31" s="5"/>
      <c r="F31" s="5"/>
      <c r="G31" s="5"/>
      <c r="H31" s="5"/>
      <c r="I31" s="5"/>
      <c r="J31" s="3" t="s">
        <v>17</v>
      </c>
      <c r="K31" s="3"/>
      <c r="L31" s="3"/>
      <c r="M31" s="3"/>
      <c r="N31" s="58"/>
      <c r="O31" s="58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32" ht="15.75">
      <c r="A32" s="5"/>
      <c r="B32" s="5"/>
      <c r="C32" s="5"/>
      <c r="D32" s="5"/>
      <c r="E32" s="5"/>
      <c r="F32" s="5"/>
      <c r="G32" s="5"/>
      <c r="H32" s="5"/>
      <c r="I32" s="5"/>
      <c r="J32" s="3" t="s">
        <v>299</v>
      </c>
      <c r="K32" s="3"/>
      <c r="L32" s="3"/>
      <c r="M32" s="3"/>
      <c r="N32" s="58"/>
      <c r="O32" s="58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ht="15.75">
      <c r="A33" s="5"/>
      <c r="B33" s="5"/>
      <c r="C33" s="5"/>
      <c r="D33" s="5"/>
      <c r="E33" s="5"/>
      <c r="F33" s="5"/>
      <c r="G33" s="5"/>
      <c r="H33" s="5"/>
      <c r="I33" s="5"/>
      <c r="J33" s="3" t="s">
        <v>35</v>
      </c>
      <c r="K33" s="3"/>
      <c r="L33" s="3"/>
      <c r="M33" s="3"/>
      <c r="N33" s="58"/>
      <c r="O33" s="58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ht="15.75">
      <c r="A34" s="5"/>
      <c r="B34" s="5"/>
      <c r="C34" s="5"/>
      <c r="D34" s="5"/>
      <c r="E34" s="5"/>
      <c r="F34" s="5"/>
      <c r="G34" s="5"/>
      <c r="H34" s="5"/>
      <c r="I34" s="5"/>
      <c r="J34" s="3" t="s">
        <v>271</v>
      </c>
      <c r="K34" s="3"/>
      <c r="L34" s="3"/>
      <c r="M34" s="3"/>
      <c r="N34" s="58"/>
      <c r="O34" s="58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.75">
      <c r="A35" s="5"/>
      <c r="B35" s="5"/>
      <c r="C35" s="5"/>
      <c r="D35" s="5"/>
      <c r="E35" s="5"/>
      <c r="F35" s="5"/>
      <c r="G35" s="5"/>
      <c r="H35" s="5"/>
      <c r="I35" s="5"/>
      <c r="J35" s="3" t="s">
        <v>624</v>
      </c>
      <c r="K35" s="3"/>
      <c r="L35" s="3"/>
      <c r="M35" s="3"/>
      <c r="N35" s="58"/>
      <c r="O35" s="58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>
      <c r="A36" s="7" t="s">
        <v>18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</row>
    <row r="37" spans="1:25" ht="179.25" customHeight="1">
      <c r="A37" s="180" t="s">
        <v>19</v>
      </c>
      <c r="B37" s="186" t="s">
        <v>643</v>
      </c>
      <c r="C37" s="183"/>
      <c r="D37" s="186" t="s">
        <v>644</v>
      </c>
      <c r="E37" s="183"/>
      <c r="F37" s="186" t="s">
        <v>645</v>
      </c>
      <c r="G37" s="183"/>
      <c r="H37" s="186" t="s">
        <v>646</v>
      </c>
      <c r="I37" s="183"/>
      <c r="J37" s="186" t="s">
        <v>647</v>
      </c>
      <c r="K37" s="183"/>
      <c r="L37" s="186" t="s">
        <v>648</v>
      </c>
      <c r="M37" s="183"/>
      <c r="N37" s="186" t="s">
        <v>649</v>
      </c>
      <c r="O37" s="183"/>
      <c r="P37" s="186" t="s">
        <v>650</v>
      </c>
      <c r="Q37" s="183"/>
      <c r="R37" s="186" t="s">
        <v>651</v>
      </c>
      <c r="S37" s="187"/>
      <c r="T37" s="186" t="s">
        <v>652</v>
      </c>
      <c r="U37" s="187"/>
      <c r="V37" s="186" t="s">
        <v>653</v>
      </c>
      <c r="W37" s="187"/>
    </row>
    <row r="38" spans="1:25" ht="38.25" customHeight="1">
      <c r="A38" s="181"/>
      <c r="B38" s="86" t="s">
        <v>48</v>
      </c>
      <c r="C38" s="86" t="s">
        <v>49</v>
      </c>
      <c r="D38" s="86" t="s">
        <v>48</v>
      </c>
      <c r="E38" s="86" t="s">
        <v>49</v>
      </c>
      <c r="F38" s="86" t="s">
        <v>48</v>
      </c>
      <c r="G38" s="86" t="s">
        <v>49</v>
      </c>
      <c r="H38" s="86" t="s">
        <v>48</v>
      </c>
      <c r="I38" s="86" t="s">
        <v>49</v>
      </c>
      <c r="J38" s="86" t="s">
        <v>48</v>
      </c>
      <c r="K38" s="86" t="s">
        <v>49</v>
      </c>
      <c r="L38" s="86" t="s">
        <v>48</v>
      </c>
      <c r="M38" s="86" t="s">
        <v>49</v>
      </c>
      <c r="N38" s="86" t="s">
        <v>48</v>
      </c>
      <c r="O38" s="86" t="s">
        <v>49</v>
      </c>
      <c r="P38" s="86" t="s">
        <v>48</v>
      </c>
      <c r="Q38" s="86" t="s">
        <v>49</v>
      </c>
      <c r="R38" s="86" t="s">
        <v>48</v>
      </c>
      <c r="S38" s="86" t="s">
        <v>49</v>
      </c>
      <c r="T38" s="86" t="s">
        <v>48</v>
      </c>
      <c r="U38" s="86" t="s">
        <v>49</v>
      </c>
      <c r="V38" s="86" t="s">
        <v>48</v>
      </c>
      <c r="W38" s="86" t="s">
        <v>49</v>
      </c>
    </row>
    <row r="39" spans="1:25">
      <c r="A39" s="8" t="s">
        <v>20</v>
      </c>
      <c r="B39" s="56">
        <v>0.06</v>
      </c>
      <c r="C39" s="56">
        <v>0.06</v>
      </c>
      <c r="D39" s="56">
        <v>0.08</v>
      </c>
      <c r="E39" s="56">
        <v>0.08</v>
      </c>
      <c r="F39" s="56">
        <v>0.08</v>
      </c>
      <c r="G39" s="56">
        <v>0.08</v>
      </c>
      <c r="H39" s="56">
        <v>0.12</v>
      </c>
      <c r="I39" s="56">
        <v>0.12</v>
      </c>
      <c r="J39" s="56">
        <v>0.2</v>
      </c>
      <c r="K39" s="56">
        <v>0.2</v>
      </c>
      <c r="L39" s="56">
        <v>0.68</v>
      </c>
      <c r="M39" s="56">
        <v>0.68</v>
      </c>
      <c r="N39" s="56">
        <v>0.48</v>
      </c>
      <c r="O39" s="56">
        <v>0.48</v>
      </c>
      <c r="P39" s="56">
        <v>0.48</v>
      </c>
      <c r="Q39" s="56">
        <v>0.48</v>
      </c>
      <c r="R39" s="56">
        <v>0.22</v>
      </c>
      <c r="S39" s="56">
        <v>0.22</v>
      </c>
      <c r="T39" s="56">
        <v>0.4</v>
      </c>
      <c r="U39" s="56">
        <v>0.34</v>
      </c>
      <c r="V39" s="56">
        <v>0.6</v>
      </c>
      <c r="W39" s="56">
        <v>0.44</v>
      </c>
    </row>
    <row r="40" spans="1:25" ht="22.5">
      <c r="A40" s="8" t="s">
        <v>21</v>
      </c>
      <c r="B40" s="56">
        <f>B39*7.8%</f>
        <v>0</v>
      </c>
      <c r="C40" s="56">
        <f t="shared" ref="C40:W40" si="132">C39*7.8%</f>
        <v>0</v>
      </c>
      <c r="D40" s="56">
        <f t="shared" si="132"/>
        <v>0.01</v>
      </c>
      <c r="E40" s="56">
        <f t="shared" si="132"/>
        <v>0.01</v>
      </c>
      <c r="F40" s="56">
        <f t="shared" si="132"/>
        <v>0.01</v>
      </c>
      <c r="G40" s="56">
        <f t="shared" si="132"/>
        <v>0.01</v>
      </c>
      <c r="H40" s="56">
        <f t="shared" si="132"/>
        <v>0.01</v>
      </c>
      <c r="I40" s="56">
        <f t="shared" si="132"/>
        <v>0.01</v>
      </c>
      <c r="J40" s="56">
        <f t="shared" si="132"/>
        <v>0.02</v>
      </c>
      <c r="K40" s="56">
        <f t="shared" si="132"/>
        <v>0.02</v>
      </c>
      <c r="L40" s="56">
        <f t="shared" si="132"/>
        <v>0.05</v>
      </c>
      <c r="M40" s="56">
        <f t="shared" si="132"/>
        <v>0.05</v>
      </c>
      <c r="N40" s="56">
        <f t="shared" si="132"/>
        <v>0.04</v>
      </c>
      <c r="O40" s="56">
        <f t="shared" si="132"/>
        <v>0.04</v>
      </c>
      <c r="P40" s="56">
        <f t="shared" si="132"/>
        <v>0.04</v>
      </c>
      <c r="Q40" s="56">
        <f t="shared" si="132"/>
        <v>0.04</v>
      </c>
      <c r="R40" s="56">
        <f t="shared" si="132"/>
        <v>0.02</v>
      </c>
      <c r="S40" s="56">
        <f t="shared" si="132"/>
        <v>0.02</v>
      </c>
      <c r="T40" s="56">
        <f t="shared" si="132"/>
        <v>0.03</v>
      </c>
      <c r="U40" s="56">
        <f t="shared" si="132"/>
        <v>0.03</v>
      </c>
      <c r="V40" s="56">
        <f t="shared" si="132"/>
        <v>0.05</v>
      </c>
      <c r="W40" s="56">
        <f t="shared" si="132"/>
        <v>0.03</v>
      </c>
    </row>
    <row r="41" spans="1:25">
      <c r="A41" s="8" t="s">
        <v>22</v>
      </c>
      <c r="B41" s="56">
        <f>B42+B43+B44</f>
        <v>0.02</v>
      </c>
      <c r="C41" s="56">
        <f>C42+C43+C44</f>
        <v>0.02</v>
      </c>
      <c r="D41" s="56">
        <f t="shared" ref="D41:W41" si="133">D42+D43+D44</f>
        <v>0.03</v>
      </c>
      <c r="E41" s="56">
        <f t="shared" si="133"/>
        <v>0.03</v>
      </c>
      <c r="F41" s="56">
        <f t="shared" si="133"/>
        <v>0.03</v>
      </c>
      <c r="G41" s="56">
        <f t="shared" si="133"/>
        <v>0.03</v>
      </c>
      <c r="H41" s="56">
        <f t="shared" si="133"/>
        <v>0.04</v>
      </c>
      <c r="I41" s="56">
        <f t="shared" si="133"/>
        <v>0.04</v>
      </c>
      <c r="J41" s="56">
        <f t="shared" si="133"/>
        <v>7.0000000000000007E-2</v>
      </c>
      <c r="K41" s="56">
        <f t="shared" si="133"/>
        <v>7.0000000000000007E-2</v>
      </c>
      <c r="L41" s="56">
        <f t="shared" si="133"/>
        <v>0.26</v>
      </c>
      <c r="M41" s="56">
        <f t="shared" si="133"/>
        <v>0.26</v>
      </c>
      <c r="N41" s="56">
        <f t="shared" si="133"/>
        <v>0.19</v>
      </c>
      <c r="O41" s="56">
        <f t="shared" si="133"/>
        <v>0.19</v>
      </c>
      <c r="P41" s="56">
        <f t="shared" si="133"/>
        <v>0.19</v>
      </c>
      <c r="Q41" s="56">
        <f t="shared" si="133"/>
        <v>0.19</v>
      </c>
      <c r="R41" s="56">
        <f t="shared" si="133"/>
        <v>0.08</v>
      </c>
      <c r="S41" s="56">
        <f t="shared" si="133"/>
        <v>0.08</v>
      </c>
      <c r="T41" s="56">
        <f t="shared" si="133"/>
        <v>0.16</v>
      </c>
      <c r="U41" s="56">
        <f t="shared" si="133"/>
        <v>0.14000000000000001</v>
      </c>
      <c r="V41" s="56">
        <f t="shared" si="133"/>
        <v>0.23</v>
      </c>
      <c r="W41" s="56">
        <f t="shared" si="133"/>
        <v>0.17</v>
      </c>
    </row>
    <row r="42" spans="1:25" ht="33.75">
      <c r="A42" s="8" t="s">
        <v>23</v>
      </c>
      <c r="B42" s="56">
        <f>(B39+B40)*34%</f>
        <v>0.02</v>
      </c>
      <c r="C42" s="56">
        <f t="shared" ref="C42:W42" si="134">(C39+C40)*34%</f>
        <v>0.02</v>
      </c>
      <c r="D42" s="56">
        <f t="shared" si="134"/>
        <v>0.03</v>
      </c>
      <c r="E42" s="56">
        <f t="shared" si="134"/>
        <v>0.03</v>
      </c>
      <c r="F42" s="56">
        <f t="shared" si="134"/>
        <v>0.03</v>
      </c>
      <c r="G42" s="56">
        <f t="shared" si="134"/>
        <v>0.03</v>
      </c>
      <c r="H42" s="56">
        <f t="shared" si="134"/>
        <v>0.04</v>
      </c>
      <c r="I42" s="56">
        <f t="shared" si="134"/>
        <v>0.04</v>
      </c>
      <c r="J42" s="56">
        <f t="shared" si="134"/>
        <v>7.0000000000000007E-2</v>
      </c>
      <c r="K42" s="56">
        <f t="shared" si="134"/>
        <v>7.0000000000000007E-2</v>
      </c>
      <c r="L42" s="56">
        <f t="shared" si="134"/>
        <v>0.25</v>
      </c>
      <c r="M42" s="56">
        <f t="shared" si="134"/>
        <v>0.25</v>
      </c>
      <c r="N42" s="56">
        <f t="shared" si="134"/>
        <v>0.18</v>
      </c>
      <c r="O42" s="56">
        <f t="shared" si="134"/>
        <v>0.18</v>
      </c>
      <c r="P42" s="56">
        <f t="shared" si="134"/>
        <v>0.18</v>
      </c>
      <c r="Q42" s="56">
        <f t="shared" si="134"/>
        <v>0.18</v>
      </c>
      <c r="R42" s="56">
        <f t="shared" si="134"/>
        <v>0.08</v>
      </c>
      <c r="S42" s="56">
        <f t="shared" si="134"/>
        <v>0.08</v>
      </c>
      <c r="T42" s="56">
        <f t="shared" si="134"/>
        <v>0.15</v>
      </c>
      <c r="U42" s="56">
        <f t="shared" si="134"/>
        <v>0.13</v>
      </c>
      <c r="V42" s="56">
        <f t="shared" si="134"/>
        <v>0.22</v>
      </c>
      <c r="W42" s="56">
        <f t="shared" si="134"/>
        <v>0.16</v>
      </c>
    </row>
    <row r="43" spans="1:25" ht="67.5">
      <c r="A43" s="8" t="s">
        <v>640</v>
      </c>
      <c r="B43" s="56">
        <f>(B39+B40)*0.08%</f>
        <v>0</v>
      </c>
      <c r="C43" s="56">
        <f t="shared" ref="C43:W43" si="135">(C39+C40)*0.08%</f>
        <v>0</v>
      </c>
      <c r="D43" s="56">
        <f t="shared" si="135"/>
        <v>0</v>
      </c>
      <c r="E43" s="56">
        <f t="shared" si="135"/>
        <v>0</v>
      </c>
      <c r="F43" s="56">
        <f t="shared" si="135"/>
        <v>0</v>
      </c>
      <c r="G43" s="56">
        <f t="shared" si="135"/>
        <v>0</v>
      </c>
      <c r="H43" s="56">
        <f t="shared" si="135"/>
        <v>0</v>
      </c>
      <c r="I43" s="56">
        <f t="shared" si="135"/>
        <v>0</v>
      </c>
      <c r="J43" s="56">
        <f t="shared" si="135"/>
        <v>0</v>
      </c>
      <c r="K43" s="56">
        <f t="shared" si="135"/>
        <v>0</v>
      </c>
      <c r="L43" s="56">
        <f t="shared" si="135"/>
        <v>0</v>
      </c>
      <c r="M43" s="56">
        <f t="shared" si="135"/>
        <v>0</v>
      </c>
      <c r="N43" s="56">
        <f t="shared" si="135"/>
        <v>0</v>
      </c>
      <c r="O43" s="56">
        <f t="shared" si="135"/>
        <v>0</v>
      </c>
      <c r="P43" s="56">
        <f t="shared" si="135"/>
        <v>0</v>
      </c>
      <c r="Q43" s="56">
        <f t="shared" si="135"/>
        <v>0</v>
      </c>
      <c r="R43" s="56">
        <f t="shared" si="135"/>
        <v>0</v>
      </c>
      <c r="S43" s="56">
        <f t="shared" si="135"/>
        <v>0</v>
      </c>
      <c r="T43" s="56">
        <f t="shared" si="135"/>
        <v>0</v>
      </c>
      <c r="U43" s="56">
        <f t="shared" si="135"/>
        <v>0</v>
      </c>
      <c r="V43" s="56">
        <f t="shared" si="135"/>
        <v>0</v>
      </c>
      <c r="W43" s="56">
        <f t="shared" si="135"/>
        <v>0</v>
      </c>
    </row>
    <row r="44" spans="1:25" ht="33.75">
      <c r="A44" s="8" t="s">
        <v>24</v>
      </c>
      <c r="B44" s="56">
        <f>(B39+B40)*1.5%</f>
        <v>0</v>
      </c>
      <c r="C44" s="56">
        <f t="shared" ref="C44:W44" si="136">(C39+C40)*1.5%</f>
        <v>0</v>
      </c>
      <c r="D44" s="56">
        <f t="shared" si="136"/>
        <v>0</v>
      </c>
      <c r="E44" s="56">
        <f t="shared" si="136"/>
        <v>0</v>
      </c>
      <c r="F44" s="56">
        <f t="shared" si="136"/>
        <v>0</v>
      </c>
      <c r="G44" s="56">
        <f t="shared" si="136"/>
        <v>0</v>
      </c>
      <c r="H44" s="56">
        <f t="shared" si="136"/>
        <v>0</v>
      </c>
      <c r="I44" s="56">
        <f t="shared" si="136"/>
        <v>0</v>
      </c>
      <c r="J44" s="56">
        <f t="shared" si="136"/>
        <v>0</v>
      </c>
      <c r="K44" s="56">
        <f t="shared" si="136"/>
        <v>0</v>
      </c>
      <c r="L44" s="56">
        <f t="shared" si="136"/>
        <v>0.01</v>
      </c>
      <c r="M44" s="56">
        <f t="shared" si="136"/>
        <v>0.01</v>
      </c>
      <c r="N44" s="56">
        <f t="shared" si="136"/>
        <v>0.01</v>
      </c>
      <c r="O44" s="56">
        <f t="shared" si="136"/>
        <v>0.01</v>
      </c>
      <c r="P44" s="56">
        <f t="shared" si="136"/>
        <v>0.01</v>
      </c>
      <c r="Q44" s="56">
        <f t="shared" si="136"/>
        <v>0.01</v>
      </c>
      <c r="R44" s="56">
        <f t="shared" si="136"/>
        <v>0</v>
      </c>
      <c r="S44" s="56">
        <f t="shared" si="136"/>
        <v>0</v>
      </c>
      <c r="T44" s="56">
        <f t="shared" si="136"/>
        <v>0.01</v>
      </c>
      <c r="U44" s="56">
        <f t="shared" si="136"/>
        <v>0.01</v>
      </c>
      <c r="V44" s="56">
        <f t="shared" si="136"/>
        <v>0.01</v>
      </c>
      <c r="W44" s="56">
        <f t="shared" si="136"/>
        <v>0.01</v>
      </c>
    </row>
    <row r="45" spans="1:25" ht="22.5">
      <c r="A45" s="8" t="s">
        <v>641</v>
      </c>
      <c r="B45" s="56">
        <f>B39*69.59%</f>
        <v>0.04</v>
      </c>
      <c r="C45" s="56">
        <f t="shared" ref="C45:W45" si="137">C39*69.59%</f>
        <v>0.04</v>
      </c>
      <c r="D45" s="56">
        <f t="shared" si="137"/>
        <v>0.06</v>
      </c>
      <c r="E45" s="56">
        <f t="shared" si="137"/>
        <v>0.06</v>
      </c>
      <c r="F45" s="56">
        <f t="shared" si="137"/>
        <v>0.06</v>
      </c>
      <c r="G45" s="56">
        <f t="shared" si="137"/>
        <v>0.06</v>
      </c>
      <c r="H45" s="56">
        <f t="shared" si="137"/>
        <v>0.08</v>
      </c>
      <c r="I45" s="56">
        <f t="shared" si="137"/>
        <v>0.08</v>
      </c>
      <c r="J45" s="56">
        <f t="shared" si="137"/>
        <v>0.14000000000000001</v>
      </c>
      <c r="K45" s="56">
        <f t="shared" si="137"/>
        <v>0.14000000000000001</v>
      </c>
      <c r="L45" s="56">
        <f t="shared" si="137"/>
        <v>0.47</v>
      </c>
      <c r="M45" s="56">
        <f t="shared" si="137"/>
        <v>0.47</v>
      </c>
      <c r="N45" s="56">
        <f t="shared" si="137"/>
        <v>0.33</v>
      </c>
      <c r="O45" s="56">
        <f t="shared" si="137"/>
        <v>0.33</v>
      </c>
      <c r="P45" s="56">
        <f t="shared" si="137"/>
        <v>0.33</v>
      </c>
      <c r="Q45" s="56">
        <f t="shared" si="137"/>
        <v>0.33</v>
      </c>
      <c r="R45" s="56">
        <f t="shared" si="137"/>
        <v>0.15</v>
      </c>
      <c r="S45" s="56">
        <f t="shared" si="137"/>
        <v>0.15</v>
      </c>
      <c r="T45" s="56">
        <f t="shared" si="137"/>
        <v>0.28000000000000003</v>
      </c>
      <c r="U45" s="56">
        <f t="shared" si="137"/>
        <v>0.24</v>
      </c>
      <c r="V45" s="56">
        <f t="shared" si="137"/>
        <v>0.42</v>
      </c>
      <c r="W45" s="56">
        <f t="shared" si="137"/>
        <v>0.31</v>
      </c>
    </row>
    <row r="46" spans="1:25" ht="22.5">
      <c r="A46" s="8" t="s">
        <v>25</v>
      </c>
      <c r="B46" s="56">
        <v>0</v>
      </c>
      <c r="C46" s="56">
        <v>0</v>
      </c>
      <c r="D46" s="56">
        <v>0</v>
      </c>
      <c r="E46" s="56">
        <v>0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>
        <v>0</v>
      </c>
      <c r="N46" s="56">
        <v>0</v>
      </c>
      <c r="O46" s="56">
        <v>0</v>
      </c>
      <c r="P46" s="56">
        <v>0</v>
      </c>
      <c r="Q46" s="56">
        <v>0</v>
      </c>
      <c r="R46" s="56">
        <v>0</v>
      </c>
      <c r="S46" s="56">
        <v>0</v>
      </c>
      <c r="T46" s="56">
        <v>0</v>
      </c>
      <c r="U46" s="56">
        <v>0</v>
      </c>
      <c r="V46" s="56">
        <v>0</v>
      </c>
      <c r="W46" s="56">
        <v>0</v>
      </c>
    </row>
    <row r="47" spans="1:25">
      <c r="A47" s="8" t="s">
        <v>26</v>
      </c>
      <c r="B47" s="56">
        <v>0</v>
      </c>
      <c r="C47" s="56">
        <v>0</v>
      </c>
      <c r="D47" s="56">
        <v>0</v>
      </c>
      <c r="E47" s="56">
        <v>0</v>
      </c>
      <c r="F47" s="56">
        <v>0</v>
      </c>
      <c r="G47" s="56">
        <v>0</v>
      </c>
      <c r="H47" s="56">
        <v>0</v>
      </c>
      <c r="I47" s="56">
        <v>0</v>
      </c>
      <c r="J47" s="56">
        <v>0</v>
      </c>
      <c r="K47" s="56">
        <v>0</v>
      </c>
      <c r="L47" s="56">
        <v>0</v>
      </c>
      <c r="M47" s="56">
        <v>0</v>
      </c>
      <c r="N47" s="56">
        <v>0</v>
      </c>
      <c r="O47" s="56">
        <v>0</v>
      </c>
      <c r="P47" s="56">
        <v>0</v>
      </c>
      <c r="Q47" s="56">
        <v>0</v>
      </c>
      <c r="R47" s="56">
        <v>0</v>
      </c>
      <c r="S47" s="56">
        <v>0</v>
      </c>
      <c r="T47" s="56">
        <v>0</v>
      </c>
      <c r="U47" s="56">
        <v>0</v>
      </c>
      <c r="V47" s="56">
        <v>0</v>
      </c>
      <c r="W47" s="56">
        <v>0</v>
      </c>
    </row>
    <row r="48" spans="1:25">
      <c r="A48" s="8" t="s">
        <v>27</v>
      </c>
      <c r="B48" s="56">
        <f>B39+B40+B41+B45</f>
        <v>0.12</v>
      </c>
      <c r="C48" s="56">
        <f t="shared" ref="C48:W48" si="138">C39+C40+C41+C45</f>
        <v>0.12</v>
      </c>
      <c r="D48" s="56">
        <f t="shared" si="138"/>
        <v>0.18</v>
      </c>
      <c r="E48" s="56">
        <f t="shared" si="138"/>
        <v>0.18</v>
      </c>
      <c r="F48" s="56">
        <f t="shared" si="138"/>
        <v>0.18</v>
      </c>
      <c r="G48" s="56">
        <f t="shared" si="138"/>
        <v>0.18</v>
      </c>
      <c r="H48" s="56">
        <f t="shared" si="138"/>
        <v>0.25</v>
      </c>
      <c r="I48" s="56">
        <f t="shared" si="138"/>
        <v>0.25</v>
      </c>
      <c r="J48" s="56">
        <f t="shared" si="138"/>
        <v>0.43</v>
      </c>
      <c r="K48" s="56">
        <f t="shared" si="138"/>
        <v>0.43</v>
      </c>
      <c r="L48" s="56">
        <f t="shared" si="138"/>
        <v>1.46</v>
      </c>
      <c r="M48" s="56">
        <f t="shared" si="138"/>
        <v>1.46</v>
      </c>
      <c r="N48" s="56">
        <f t="shared" si="138"/>
        <v>1.04</v>
      </c>
      <c r="O48" s="56">
        <f t="shared" si="138"/>
        <v>1.04</v>
      </c>
      <c r="P48" s="56">
        <f t="shared" si="138"/>
        <v>1.04</v>
      </c>
      <c r="Q48" s="56">
        <f t="shared" si="138"/>
        <v>1.04</v>
      </c>
      <c r="R48" s="56">
        <f t="shared" si="138"/>
        <v>0.47</v>
      </c>
      <c r="S48" s="56">
        <f t="shared" si="138"/>
        <v>0.47</v>
      </c>
      <c r="T48" s="56">
        <f t="shared" si="138"/>
        <v>0.87</v>
      </c>
      <c r="U48" s="56">
        <f t="shared" si="138"/>
        <v>0.75</v>
      </c>
      <c r="V48" s="56">
        <f t="shared" si="138"/>
        <v>1.3</v>
      </c>
      <c r="W48" s="56">
        <f t="shared" si="138"/>
        <v>0.95</v>
      </c>
    </row>
    <row r="49" spans="1:31" ht="22.5">
      <c r="A49" s="8" t="s">
        <v>28</v>
      </c>
      <c r="B49" s="87">
        <v>30</v>
      </c>
      <c r="C49" s="87">
        <v>30</v>
      </c>
      <c r="D49" s="87">
        <v>30</v>
      </c>
      <c r="E49" s="87">
        <v>30</v>
      </c>
      <c r="F49" s="87">
        <v>30</v>
      </c>
      <c r="G49" s="87">
        <v>30</v>
      </c>
      <c r="H49" s="87">
        <v>30</v>
      </c>
      <c r="I49" s="87">
        <v>30</v>
      </c>
      <c r="J49" s="87">
        <v>30</v>
      </c>
      <c r="K49" s="87">
        <v>30</v>
      </c>
      <c r="L49" s="87">
        <v>30</v>
      </c>
      <c r="M49" s="87">
        <v>30</v>
      </c>
      <c r="N49" s="87">
        <v>30</v>
      </c>
      <c r="O49" s="87">
        <v>30</v>
      </c>
      <c r="P49" s="87">
        <v>30</v>
      </c>
      <c r="Q49" s="87">
        <v>30</v>
      </c>
      <c r="R49" s="87">
        <v>30</v>
      </c>
      <c r="S49" s="87">
        <v>30</v>
      </c>
      <c r="T49" s="87">
        <v>30</v>
      </c>
      <c r="U49" s="87">
        <v>30</v>
      </c>
      <c r="V49" s="87">
        <v>30</v>
      </c>
      <c r="W49" s="87">
        <v>30</v>
      </c>
    </row>
    <row r="50" spans="1:31">
      <c r="A50" s="8" t="s">
        <v>29</v>
      </c>
      <c r="B50" s="56">
        <f>B48*B49/100</f>
        <v>0.04</v>
      </c>
      <c r="C50" s="56">
        <f t="shared" ref="C50:W50" si="139">C48*C49/100</f>
        <v>0.04</v>
      </c>
      <c r="D50" s="56">
        <f t="shared" si="139"/>
        <v>0.05</v>
      </c>
      <c r="E50" s="56">
        <f t="shared" si="139"/>
        <v>0.05</v>
      </c>
      <c r="F50" s="56">
        <f t="shared" si="139"/>
        <v>0.05</v>
      </c>
      <c r="G50" s="56">
        <f t="shared" si="139"/>
        <v>0.05</v>
      </c>
      <c r="H50" s="56">
        <f t="shared" si="139"/>
        <v>0.08</v>
      </c>
      <c r="I50" s="56">
        <f t="shared" si="139"/>
        <v>0.08</v>
      </c>
      <c r="J50" s="56">
        <f t="shared" si="139"/>
        <v>0.13</v>
      </c>
      <c r="K50" s="56">
        <f t="shared" si="139"/>
        <v>0.13</v>
      </c>
      <c r="L50" s="56">
        <f t="shared" si="139"/>
        <v>0.44</v>
      </c>
      <c r="M50" s="56">
        <f t="shared" si="139"/>
        <v>0.44</v>
      </c>
      <c r="N50" s="56">
        <f t="shared" si="139"/>
        <v>0.31</v>
      </c>
      <c r="O50" s="56">
        <f t="shared" si="139"/>
        <v>0.31</v>
      </c>
      <c r="P50" s="56">
        <f t="shared" si="139"/>
        <v>0.31</v>
      </c>
      <c r="Q50" s="56">
        <f t="shared" si="139"/>
        <v>0.31</v>
      </c>
      <c r="R50" s="56">
        <f t="shared" si="139"/>
        <v>0.14000000000000001</v>
      </c>
      <c r="S50" s="56">
        <f t="shared" si="139"/>
        <v>0.14000000000000001</v>
      </c>
      <c r="T50" s="56">
        <f t="shared" si="139"/>
        <v>0.26</v>
      </c>
      <c r="U50" s="56">
        <f t="shared" si="139"/>
        <v>0.23</v>
      </c>
      <c r="V50" s="56">
        <f t="shared" si="139"/>
        <v>0.39</v>
      </c>
      <c r="W50" s="56">
        <f t="shared" si="139"/>
        <v>0.28999999999999998</v>
      </c>
    </row>
    <row r="51" spans="1:31">
      <c r="A51" s="8" t="s">
        <v>30</v>
      </c>
      <c r="B51" s="56">
        <f>B48+B50</f>
        <v>0.16</v>
      </c>
      <c r="C51" s="56">
        <f t="shared" ref="C51:W51" si="140">C48+C50</f>
        <v>0.16</v>
      </c>
      <c r="D51" s="56">
        <f t="shared" si="140"/>
        <v>0.23</v>
      </c>
      <c r="E51" s="56">
        <f t="shared" si="140"/>
        <v>0.23</v>
      </c>
      <c r="F51" s="56">
        <f t="shared" si="140"/>
        <v>0.23</v>
      </c>
      <c r="G51" s="56">
        <f t="shared" si="140"/>
        <v>0.23</v>
      </c>
      <c r="H51" s="56">
        <f t="shared" si="140"/>
        <v>0.33</v>
      </c>
      <c r="I51" s="56">
        <f t="shared" si="140"/>
        <v>0.33</v>
      </c>
      <c r="J51" s="56">
        <f t="shared" si="140"/>
        <v>0.56000000000000005</v>
      </c>
      <c r="K51" s="56">
        <f t="shared" si="140"/>
        <v>0.56000000000000005</v>
      </c>
      <c r="L51" s="56">
        <f t="shared" si="140"/>
        <v>1.9</v>
      </c>
      <c r="M51" s="56">
        <f t="shared" si="140"/>
        <v>1.9</v>
      </c>
      <c r="N51" s="56">
        <f t="shared" si="140"/>
        <v>1.35</v>
      </c>
      <c r="O51" s="56">
        <f t="shared" si="140"/>
        <v>1.35</v>
      </c>
      <c r="P51" s="56">
        <f t="shared" si="140"/>
        <v>1.35</v>
      </c>
      <c r="Q51" s="56">
        <f t="shared" si="140"/>
        <v>1.35</v>
      </c>
      <c r="R51" s="56">
        <f t="shared" si="140"/>
        <v>0.61</v>
      </c>
      <c r="S51" s="56">
        <f t="shared" si="140"/>
        <v>0.61</v>
      </c>
      <c r="T51" s="56">
        <f t="shared" si="140"/>
        <v>1.1299999999999999</v>
      </c>
      <c r="U51" s="56">
        <f t="shared" si="140"/>
        <v>0.98</v>
      </c>
      <c r="V51" s="56">
        <f t="shared" si="140"/>
        <v>1.69</v>
      </c>
      <c r="W51" s="56">
        <f t="shared" si="140"/>
        <v>1.24</v>
      </c>
    </row>
    <row r="52" spans="1:31" ht="22.5">
      <c r="A52" s="8" t="s">
        <v>31</v>
      </c>
      <c r="B52" s="56">
        <v>0</v>
      </c>
      <c r="C52" s="56">
        <v>0</v>
      </c>
      <c r="D52" s="56">
        <v>0</v>
      </c>
      <c r="E52" s="56">
        <v>0</v>
      </c>
      <c r="F52" s="56">
        <v>0</v>
      </c>
      <c r="G52" s="56">
        <v>0</v>
      </c>
      <c r="H52" s="56">
        <v>0</v>
      </c>
      <c r="I52" s="56">
        <v>0</v>
      </c>
      <c r="J52" s="56">
        <v>0</v>
      </c>
      <c r="K52" s="56">
        <v>0</v>
      </c>
      <c r="L52" s="56">
        <v>0</v>
      </c>
      <c r="M52" s="56">
        <v>0</v>
      </c>
      <c r="N52" s="56">
        <v>0</v>
      </c>
      <c r="O52" s="56">
        <v>0</v>
      </c>
      <c r="P52" s="56">
        <v>0</v>
      </c>
      <c r="Q52" s="56">
        <v>0</v>
      </c>
      <c r="R52" s="56">
        <v>0</v>
      </c>
      <c r="S52" s="56">
        <v>0</v>
      </c>
      <c r="T52" s="56">
        <v>0</v>
      </c>
      <c r="U52" s="56">
        <v>0</v>
      </c>
      <c r="V52" s="56">
        <v>0</v>
      </c>
      <c r="W52" s="56">
        <v>0</v>
      </c>
    </row>
    <row r="53" spans="1:31" ht="22.5">
      <c r="A53" s="8" t="s">
        <v>32</v>
      </c>
      <c r="B53" s="56">
        <f>B51</f>
        <v>0.16</v>
      </c>
      <c r="C53" s="56">
        <f>C51</f>
        <v>0.16</v>
      </c>
      <c r="D53" s="56">
        <f t="shared" ref="D53:W53" si="141">D51</f>
        <v>0.23</v>
      </c>
      <c r="E53" s="56">
        <f t="shared" si="141"/>
        <v>0.23</v>
      </c>
      <c r="F53" s="56">
        <f t="shared" si="141"/>
        <v>0.23</v>
      </c>
      <c r="G53" s="56">
        <f t="shared" si="141"/>
        <v>0.23</v>
      </c>
      <c r="H53" s="56">
        <f t="shared" si="141"/>
        <v>0.33</v>
      </c>
      <c r="I53" s="56">
        <f t="shared" si="141"/>
        <v>0.33</v>
      </c>
      <c r="J53" s="56">
        <f t="shared" si="141"/>
        <v>0.56000000000000005</v>
      </c>
      <c r="K53" s="56">
        <f t="shared" si="141"/>
        <v>0.56000000000000005</v>
      </c>
      <c r="L53" s="56">
        <f t="shared" si="141"/>
        <v>1.9</v>
      </c>
      <c r="M53" s="56">
        <f t="shared" si="141"/>
        <v>1.9</v>
      </c>
      <c r="N53" s="56">
        <f t="shared" si="141"/>
        <v>1.35</v>
      </c>
      <c r="O53" s="56">
        <f t="shared" si="141"/>
        <v>1.35</v>
      </c>
      <c r="P53" s="56">
        <f t="shared" si="141"/>
        <v>1.35</v>
      </c>
      <c r="Q53" s="56">
        <f t="shared" si="141"/>
        <v>1.35</v>
      </c>
      <c r="R53" s="56">
        <f t="shared" si="141"/>
        <v>0.61</v>
      </c>
      <c r="S53" s="56">
        <f t="shared" si="141"/>
        <v>0.61</v>
      </c>
      <c r="T53" s="56">
        <f t="shared" si="141"/>
        <v>1.1299999999999999</v>
      </c>
      <c r="U53" s="56">
        <f t="shared" si="141"/>
        <v>0.98</v>
      </c>
      <c r="V53" s="56">
        <f t="shared" si="141"/>
        <v>1.69</v>
      </c>
      <c r="W53" s="56">
        <f t="shared" si="141"/>
        <v>1.24</v>
      </c>
    </row>
    <row r="54" spans="1:31" ht="22.5">
      <c r="A54" s="8" t="s">
        <v>33</v>
      </c>
      <c r="B54" s="56">
        <v>0</v>
      </c>
      <c r="C54" s="56">
        <v>0</v>
      </c>
      <c r="D54" s="56">
        <v>0</v>
      </c>
      <c r="E54" s="56">
        <v>0</v>
      </c>
      <c r="F54" s="56">
        <v>0</v>
      </c>
      <c r="G54" s="56">
        <v>0</v>
      </c>
      <c r="H54" s="56">
        <v>0</v>
      </c>
      <c r="I54" s="56">
        <v>0</v>
      </c>
      <c r="J54" s="56">
        <v>0</v>
      </c>
      <c r="K54" s="56">
        <v>0</v>
      </c>
      <c r="L54" s="56">
        <v>0</v>
      </c>
      <c r="M54" s="56">
        <v>0</v>
      </c>
      <c r="N54" s="56">
        <v>0</v>
      </c>
      <c r="O54" s="56">
        <v>0</v>
      </c>
      <c r="P54" s="56">
        <v>0</v>
      </c>
      <c r="Q54" s="56">
        <v>0</v>
      </c>
      <c r="R54" s="56">
        <v>0</v>
      </c>
      <c r="S54" s="56">
        <v>0</v>
      </c>
      <c r="T54" s="56">
        <v>0</v>
      </c>
      <c r="U54" s="56">
        <v>0</v>
      </c>
      <c r="V54" s="56">
        <v>0</v>
      </c>
      <c r="W54" s="56">
        <v>0</v>
      </c>
    </row>
    <row r="55" spans="1:31" ht="22.5">
      <c r="A55" s="8" t="s">
        <v>34</v>
      </c>
      <c r="B55" s="56">
        <f>B53*B54</f>
        <v>0</v>
      </c>
      <c r="C55" s="56">
        <f>C53*C54</f>
        <v>0</v>
      </c>
      <c r="D55" s="56">
        <f t="shared" ref="D55:W55" si="142">D53*D54</f>
        <v>0</v>
      </c>
      <c r="E55" s="56">
        <f t="shared" si="142"/>
        <v>0</v>
      </c>
      <c r="F55" s="56">
        <f t="shared" si="142"/>
        <v>0</v>
      </c>
      <c r="G55" s="56">
        <f t="shared" si="142"/>
        <v>0</v>
      </c>
      <c r="H55" s="56">
        <f t="shared" si="142"/>
        <v>0</v>
      </c>
      <c r="I55" s="56">
        <f t="shared" si="142"/>
        <v>0</v>
      </c>
      <c r="J55" s="56">
        <f t="shared" si="142"/>
        <v>0</v>
      </c>
      <c r="K55" s="56">
        <f t="shared" si="142"/>
        <v>0</v>
      </c>
      <c r="L55" s="56">
        <f t="shared" si="142"/>
        <v>0</v>
      </c>
      <c r="M55" s="56">
        <f t="shared" si="142"/>
        <v>0</v>
      </c>
      <c r="N55" s="56">
        <f t="shared" si="142"/>
        <v>0</v>
      </c>
      <c r="O55" s="56">
        <f t="shared" si="142"/>
        <v>0</v>
      </c>
      <c r="P55" s="56">
        <f t="shared" si="142"/>
        <v>0</v>
      </c>
      <c r="Q55" s="56">
        <f t="shared" si="142"/>
        <v>0</v>
      </c>
      <c r="R55" s="56">
        <f t="shared" si="142"/>
        <v>0</v>
      </c>
      <c r="S55" s="56">
        <f t="shared" si="142"/>
        <v>0</v>
      </c>
      <c r="T55" s="56">
        <f t="shared" si="142"/>
        <v>0</v>
      </c>
      <c r="U55" s="56">
        <f t="shared" si="142"/>
        <v>0</v>
      </c>
      <c r="V55" s="56">
        <f t="shared" si="142"/>
        <v>0</v>
      </c>
      <c r="W55" s="56">
        <f t="shared" si="142"/>
        <v>0</v>
      </c>
    </row>
    <row r="56" spans="1:31" ht="21">
      <c r="A56" s="10" t="s">
        <v>642</v>
      </c>
      <c r="B56" s="57">
        <f>B53+B55</f>
        <v>0.16</v>
      </c>
      <c r="C56" s="57">
        <f t="shared" ref="C56" si="143">C53+C55</f>
        <v>0.16</v>
      </c>
      <c r="D56" s="57">
        <f t="shared" ref="D56" si="144">D53+D55</f>
        <v>0.23</v>
      </c>
      <c r="E56" s="57">
        <f t="shared" ref="E56" si="145">E53+E55</f>
        <v>0.23</v>
      </c>
      <c r="F56" s="57">
        <f t="shared" ref="F56" si="146">F53+F55</f>
        <v>0.23</v>
      </c>
      <c r="G56" s="57">
        <f t="shared" ref="G56" si="147">G53+G55</f>
        <v>0.23</v>
      </c>
      <c r="H56" s="57">
        <f t="shared" ref="H56" si="148">H53+H55</f>
        <v>0.33</v>
      </c>
      <c r="I56" s="57">
        <f t="shared" ref="I56" si="149">I53+I55</f>
        <v>0.33</v>
      </c>
      <c r="J56" s="57">
        <f t="shared" ref="J56" si="150">J53+J55</f>
        <v>0.56000000000000005</v>
      </c>
      <c r="K56" s="57">
        <f t="shared" ref="K56" si="151">K53+K55</f>
        <v>0.56000000000000005</v>
      </c>
      <c r="L56" s="57">
        <f t="shared" ref="L56" si="152">L53+L55</f>
        <v>1.9</v>
      </c>
      <c r="M56" s="57">
        <f t="shared" ref="M56" si="153">M53+M55</f>
        <v>1.9</v>
      </c>
      <c r="N56" s="57">
        <f t="shared" ref="N56" si="154">N53+N55</f>
        <v>1.35</v>
      </c>
      <c r="O56" s="57">
        <f t="shared" ref="O56" si="155">O53+O55</f>
        <v>1.35</v>
      </c>
      <c r="P56" s="57">
        <f t="shared" ref="P56" si="156">P53+P55</f>
        <v>1.35</v>
      </c>
      <c r="Q56" s="57">
        <f t="shared" ref="Q56" si="157">Q53+Q55</f>
        <v>1.35</v>
      </c>
      <c r="R56" s="57">
        <f t="shared" ref="R56" si="158">R53+R55</f>
        <v>0.61</v>
      </c>
      <c r="S56" s="57">
        <f t="shared" ref="S56" si="159">S53+S55</f>
        <v>0.61</v>
      </c>
      <c r="T56" s="57">
        <f t="shared" ref="T56" si="160">T53+T55</f>
        <v>1.1299999999999999</v>
      </c>
      <c r="U56" s="57">
        <f t="shared" ref="U56" si="161">U53+U55</f>
        <v>0.98</v>
      </c>
      <c r="V56" s="57">
        <f t="shared" ref="V56" si="162">V53+V55</f>
        <v>1.69</v>
      </c>
      <c r="W56" s="57">
        <f t="shared" ref="W56" si="163">W53+W55</f>
        <v>1.24</v>
      </c>
    </row>
    <row r="57" spans="1:31" ht="15.75">
      <c r="A57" s="5" t="s">
        <v>36</v>
      </c>
      <c r="B57" s="5"/>
      <c r="C57" s="5"/>
      <c r="D57" s="5"/>
      <c r="E57" s="5"/>
      <c r="F57" s="5" t="s">
        <v>272</v>
      </c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3"/>
      <c r="AA57" s="3"/>
      <c r="AB57" s="3"/>
      <c r="AC57" s="3"/>
      <c r="AD57" s="3"/>
      <c r="AE57" s="3"/>
    </row>
    <row r="58" spans="1:31" ht="15.75">
      <c r="Z58" s="3"/>
      <c r="AA58" s="3"/>
      <c r="AB58" s="3"/>
      <c r="AC58" s="3"/>
      <c r="AD58" s="3"/>
      <c r="AE58" s="3"/>
    </row>
    <row r="60" spans="1:31" ht="15.75">
      <c r="A60" s="5"/>
      <c r="B60" s="5"/>
      <c r="C60" s="5"/>
      <c r="D60" s="5"/>
      <c r="E60" s="5"/>
      <c r="F60" s="5"/>
      <c r="G60" s="5"/>
      <c r="H60" s="5"/>
      <c r="I60" s="5"/>
      <c r="J60" s="3" t="s">
        <v>17</v>
      </c>
      <c r="K60" s="3"/>
      <c r="L60" s="3"/>
      <c r="M60" s="3"/>
      <c r="N60" s="58"/>
      <c r="O60" s="58"/>
      <c r="P60" s="6"/>
      <c r="Q60" s="6"/>
      <c r="R60" s="6"/>
      <c r="S60" s="6"/>
      <c r="T60" s="6"/>
      <c r="U60" s="6"/>
      <c r="V60" s="6"/>
      <c r="W60" s="6"/>
    </row>
    <row r="61" spans="1:31" ht="15.75">
      <c r="A61" s="5"/>
      <c r="B61" s="5"/>
      <c r="C61" s="5"/>
      <c r="D61" s="5"/>
      <c r="E61" s="5"/>
      <c r="F61" s="5"/>
      <c r="G61" s="5"/>
      <c r="H61" s="5"/>
      <c r="I61" s="5"/>
      <c r="J61" s="3" t="s">
        <v>299</v>
      </c>
      <c r="K61" s="3"/>
      <c r="L61" s="3"/>
      <c r="M61" s="3"/>
      <c r="N61" s="58"/>
      <c r="O61" s="58"/>
      <c r="P61" s="6"/>
      <c r="Q61" s="6"/>
      <c r="R61" s="6"/>
      <c r="S61" s="6"/>
      <c r="T61" s="6"/>
      <c r="U61" s="6"/>
      <c r="V61" s="6"/>
      <c r="W61" s="6"/>
    </row>
    <row r="62" spans="1:31" ht="15.75">
      <c r="A62" s="5"/>
      <c r="B62" s="5"/>
      <c r="C62" s="5"/>
      <c r="D62" s="5"/>
      <c r="E62" s="5"/>
      <c r="F62" s="5"/>
      <c r="G62" s="5"/>
      <c r="H62" s="5"/>
      <c r="I62" s="5"/>
      <c r="J62" s="3" t="s">
        <v>35</v>
      </c>
      <c r="K62" s="3"/>
      <c r="L62" s="3"/>
      <c r="M62" s="3"/>
      <c r="N62" s="58"/>
      <c r="O62" s="58"/>
      <c r="P62" s="6"/>
      <c r="Q62" s="6"/>
      <c r="R62" s="6"/>
      <c r="S62" s="6"/>
      <c r="T62" s="6"/>
      <c r="U62" s="6"/>
      <c r="V62" s="6"/>
      <c r="W62" s="6"/>
    </row>
    <row r="63" spans="1:31" ht="15.75">
      <c r="A63" s="5"/>
      <c r="B63" s="5"/>
      <c r="C63" s="5"/>
      <c r="D63" s="5"/>
      <c r="E63" s="5"/>
      <c r="F63" s="5"/>
      <c r="G63" s="5"/>
      <c r="H63" s="5"/>
      <c r="I63" s="5"/>
      <c r="J63" s="3" t="s">
        <v>271</v>
      </c>
      <c r="K63" s="3"/>
      <c r="L63" s="3"/>
      <c r="M63" s="3"/>
      <c r="N63" s="58"/>
      <c r="O63" s="58"/>
      <c r="P63" s="6"/>
      <c r="Q63" s="6"/>
      <c r="R63" s="6"/>
      <c r="S63" s="6"/>
      <c r="T63" s="6"/>
      <c r="U63" s="6"/>
      <c r="V63" s="6"/>
      <c r="W63" s="6"/>
    </row>
    <row r="64" spans="1:31" ht="15.75">
      <c r="A64" s="5"/>
      <c r="B64" s="5"/>
      <c r="C64" s="5"/>
      <c r="D64" s="5"/>
      <c r="E64" s="5"/>
      <c r="F64" s="5"/>
      <c r="G64" s="5"/>
      <c r="H64" s="5"/>
      <c r="I64" s="5"/>
      <c r="J64" s="3" t="s">
        <v>624</v>
      </c>
      <c r="K64" s="3"/>
      <c r="L64" s="3"/>
      <c r="M64" s="3"/>
      <c r="N64" s="58"/>
      <c r="O64" s="58"/>
      <c r="P64" s="6"/>
      <c r="Q64" s="6"/>
      <c r="R64" s="6"/>
      <c r="S64" s="6"/>
      <c r="T64" s="6"/>
      <c r="U64" s="6"/>
      <c r="V64" s="6"/>
      <c r="W64" s="6"/>
    </row>
    <row r="65" spans="1:29">
      <c r="A65" s="7" t="s">
        <v>18</v>
      </c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</row>
    <row r="66" spans="1:29" ht="235.5" customHeight="1">
      <c r="A66" s="180" t="s">
        <v>19</v>
      </c>
      <c r="B66" s="186" t="s">
        <v>654</v>
      </c>
      <c r="C66" s="183"/>
      <c r="D66" s="186" t="s">
        <v>655</v>
      </c>
      <c r="E66" s="183"/>
      <c r="F66" s="186" t="s">
        <v>656</v>
      </c>
      <c r="G66" s="183"/>
      <c r="H66" s="186" t="s">
        <v>657</v>
      </c>
      <c r="I66" s="183"/>
      <c r="J66" s="186" t="s">
        <v>658</v>
      </c>
      <c r="K66" s="183"/>
      <c r="L66" s="186" t="s">
        <v>659</v>
      </c>
      <c r="M66" s="183"/>
      <c r="N66" s="186" t="s">
        <v>660</v>
      </c>
      <c r="O66" s="183"/>
      <c r="P66" s="186" t="s">
        <v>661</v>
      </c>
      <c r="Q66" s="183"/>
      <c r="R66" s="186" t="s">
        <v>662</v>
      </c>
      <c r="S66" s="183"/>
      <c r="T66" s="186" t="s">
        <v>663</v>
      </c>
      <c r="U66" s="183"/>
      <c r="V66" s="186" t="s">
        <v>664</v>
      </c>
      <c r="W66" s="183"/>
      <c r="X66" s="186" t="s">
        <v>665</v>
      </c>
      <c r="Y66" s="183"/>
      <c r="Z66" s="186" t="s">
        <v>666</v>
      </c>
      <c r="AA66" s="183"/>
      <c r="AB66" s="186" t="s">
        <v>667</v>
      </c>
      <c r="AC66" s="183"/>
    </row>
    <row r="67" spans="1:29" ht="33.75" customHeight="1">
      <c r="A67" s="181"/>
      <c r="B67" s="86" t="s">
        <v>48</v>
      </c>
      <c r="C67" s="86" t="s">
        <v>49</v>
      </c>
      <c r="D67" s="86" t="s">
        <v>48</v>
      </c>
      <c r="E67" s="86" t="s">
        <v>49</v>
      </c>
      <c r="F67" s="86" t="s">
        <v>48</v>
      </c>
      <c r="G67" s="86" t="s">
        <v>49</v>
      </c>
      <c r="H67" s="86" t="s">
        <v>48</v>
      </c>
      <c r="I67" s="86" t="s">
        <v>49</v>
      </c>
      <c r="J67" s="86" t="s">
        <v>48</v>
      </c>
      <c r="K67" s="86" t="s">
        <v>49</v>
      </c>
      <c r="L67" s="86" t="s">
        <v>48</v>
      </c>
      <c r="M67" s="86" t="s">
        <v>49</v>
      </c>
      <c r="N67" s="86" t="s">
        <v>48</v>
      </c>
      <c r="O67" s="86" t="s">
        <v>49</v>
      </c>
      <c r="P67" s="86" t="s">
        <v>48</v>
      </c>
      <c r="Q67" s="86" t="s">
        <v>49</v>
      </c>
      <c r="R67" s="86" t="s">
        <v>48</v>
      </c>
      <c r="S67" s="86" t="s">
        <v>49</v>
      </c>
      <c r="T67" s="86" t="s">
        <v>48</v>
      </c>
      <c r="U67" s="86" t="s">
        <v>49</v>
      </c>
      <c r="V67" s="86" t="s">
        <v>48</v>
      </c>
      <c r="W67" s="86" t="s">
        <v>49</v>
      </c>
      <c r="X67" s="86" t="s">
        <v>48</v>
      </c>
      <c r="Y67" s="86" t="s">
        <v>49</v>
      </c>
      <c r="Z67" s="86" t="s">
        <v>48</v>
      </c>
      <c r="AA67" s="86" t="s">
        <v>49</v>
      </c>
      <c r="AB67" s="86" t="s">
        <v>48</v>
      </c>
      <c r="AC67" s="86" t="s">
        <v>49</v>
      </c>
    </row>
    <row r="68" spans="1:29">
      <c r="A68" s="8" t="s">
        <v>20</v>
      </c>
      <c r="B68" s="56">
        <v>0.4</v>
      </c>
      <c r="C68" s="56">
        <v>0.1</v>
      </c>
      <c r="D68" s="56">
        <v>0.04</v>
      </c>
      <c r="E68" s="56">
        <v>0.02</v>
      </c>
      <c r="F68" s="56">
        <v>0.32</v>
      </c>
      <c r="G68" s="56">
        <v>0.32</v>
      </c>
      <c r="H68" s="56">
        <v>0.9</v>
      </c>
      <c r="I68" s="56">
        <v>0.9</v>
      </c>
      <c r="J68" s="56">
        <v>0.13</v>
      </c>
      <c r="K68" s="56">
        <v>0.09</v>
      </c>
      <c r="L68" s="56">
        <v>0.2</v>
      </c>
      <c r="M68" s="56">
        <v>0.2</v>
      </c>
      <c r="N68" s="56">
        <v>0.2</v>
      </c>
      <c r="O68" s="56">
        <v>0.2</v>
      </c>
      <c r="P68" s="56">
        <v>0.72</v>
      </c>
      <c r="Q68" s="56">
        <v>0.72</v>
      </c>
      <c r="R68" s="56">
        <v>0.72</v>
      </c>
      <c r="S68" s="56">
        <v>0.72</v>
      </c>
      <c r="T68" s="56">
        <v>0.16</v>
      </c>
      <c r="U68" s="56">
        <v>0.16</v>
      </c>
      <c r="V68" s="56">
        <v>2.7</v>
      </c>
      <c r="W68" s="56">
        <v>2.7</v>
      </c>
      <c r="X68" s="56">
        <v>0.45</v>
      </c>
      <c r="Y68" s="56">
        <v>0.19</v>
      </c>
      <c r="Z68" s="56">
        <v>0.51</v>
      </c>
      <c r="AA68" s="56">
        <v>0.19</v>
      </c>
      <c r="AB68" s="56">
        <v>0.08</v>
      </c>
      <c r="AC68" s="56">
        <v>0.08</v>
      </c>
    </row>
    <row r="69" spans="1:29" ht="22.5">
      <c r="A69" s="8" t="s">
        <v>21</v>
      </c>
      <c r="B69" s="56">
        <f>B68*7.8%</f>
        <v>0.03</v>
      </c>
      <c r="C69" s="56">
        <f t="shared" ref="C69:AC69" si="164">C68*7.8%</f>
        <v>0.01</v>
      </c>
      <c r="D69" s="56">
        <f t="shared" si="164"/>
        <v>0</v>
      </c>
      <c r="E69" s="56">
        <f t="shared" si="164"/>
        <v>0</v>
      </c>
      <c r="F69" s="56">
        <f t="shared" si="164"/>
        <v>0.02</v>
      </c>
      <c r="G69" s="56">
        <f t="shared" si="164"/>
        <v>0.02</v>
      </c>
      <c r="H69" s="56">
        <f t="shared" si="164"/>
        <v>7.0000000000000007E-2</v>
      </c>
      <c r="I69" s="56">
        <f t="shared" si="164"/>
        <v>7.0000000000000007E-2</v>
      </c>
      <c r="J69" s="56">
        <f t="shared" si="164"/>
        <v>0.01</v>
      </c>
      <c r="K69" s="56">
        <f t="shared" si="164"/>
        <v>0.01</v>
      </c>
      <c r="L69" s="56">
        <f t="shared" si="164"/>
        <v>0.02</v>
      </c>
      <c r="M69" s="56">
        <f t="shared" si="164"/>
        <v>0.02</v>
      </c>
      <c r="N69" s="56">
        <f t="shared" si="164"/>
        <v>0.02</v>
      </c>
      <c r="O69" s="56">
        <f t="shared" si="164"/>
        <v>0.02</v>
      </c>
      <c r="P69" s="56">
        <f t="shared" si="164"/>
        <v>0.06</v>
      </c>
      <c r="Q69" s="56">
        <f t="shared" si="164"/>
        <v>0.06</v>
      </c>
      <c r="R69" s="56">
        <f t="shared" si="164"/>
        <v>0.06</v>
      </c>
      <c r="S69" s="56">
        <f t="shared" si="164"/>
        <v>0.06</v>
      </c>
      <c r="T69" s="56">
        <f t="shared" si="164"/>
        <v>0.01</v>
      </c>
      <c r="U69" s="56">
        <f t="shared" si="164"/>
        <v>0.01</v>
      </c>
      <c r="V69" s="56">
        <f t="shared" si="164"/>
        <v>0.21</v>
      </c>
      <c r="W69" s="56">
        <f t="shared" si="164"/>
        <v>0.21</v>
      </c>
      <c r="X69" s="56">
        <f t="shared" si="164"/>
        <v>0.04</v>
      </c>
      <c r="Y69" s="56">
        <f t="shared" si="164"/>
        <v>0.01</v>
      </c>
      <c r="Z69" s="56">
        <f t="shared" si="164"/>
        <v>0.04</v>
      </c>
      <c r="AA69" s="56">
        <f t="shared" si="164"/>
        <v>0.01</v>
      </c>
      <c r="AB69" s="56">
        <f t="shared" si="164"/>
        <v>0.01</v>
      </c>
      <c r="AC69" s="56">
        <f t="shared" si="164"/>
        <v>0.01</v>
      </c>
    </row>
    <row r="70" spans="1:29">
      <c r="A70" s="8" t="s">
        <v>22</v>
      </c>
      <c r="B70" s="56">
        <f>B71+B72+B73</f>
        <v>0.16</v>
      </c>
      <c r="C70" s="56">
        <f>C71+C72+C73</f>
        <v>0.04</v>
      </c>
      <c r="D70" s="56">
        <f t="shared" ref="D70:W70" si="165">D71+D72+D73</f>
        <v>0.01</v>
      </c>
      <c r="E70" s="56">
        <f t="shared" si="165"/>
        <v>0.01</v>
      </c>
      <c r="F70" s="56">
        <f t="shared" si="165"/>
        <v>0.13</v>
      </c>
      <c r="G70" s="56">
        <f t="shared" si="165"/>
        <v>0.13</v>
      </c>
      <c r="H70" s="56">
        <f t="shared" si="165"/>
        <v>0.34</v>
      </c>
      <c r="I70" s="56">
        <f t="shared" si="165"/>
        <v>0.34</v>
      </c>
      <c r="J70" s="56">
        <f t="shared" si="165"/>
        <v>0.05</v>
      </c>
      <c r="K70" s="56">
        <f t="shared" si="165"/>
        <v>0.03</v>
      </c>
      <c r="L70" s="56">
        <f t="shared" si="165"/>
        <v>7.0000000000000007E-2</v>
      </c>
      <c r="M70" s="56">
        <f t="shared" si="165"/>
        <v>7.0000000000000007E-2</v>
      </c>
      <c r="N70" s="56">
        <f t="shared" si="165"/>
        <v>7.0000000000000007E-2</v>
      </c>
      <c r="O70" s="56">
        <f t="shared" si="165"/>
        <v>7.0000000000000007E-2</v>
      </c>
      <c r="P70" s="56">
        <f t="shared" si="165"/>
        <v>0.28000000000000003</v>
      </c>
      <c r="Q70" s="56">
        <f t="shared" si="165"/>
        <v>0.28000000000000003</v>
      </c>
      <c r="R70" s="56">
        <f t="shared" si="165"/>
        <v>0.28000000000000003</v>
      </c>
      <c r="S70" s="56">
        <f t="shared" si="165"/>
        <v>0.28000000000000003</v>
      </c>
      <c r="T70" s="56">
        <f t="shared" si="165"/>
        <v>0.06</v>
      </c>
      <c r="U70" s="56">
        <f t="shared" si="165"/>
        <v>0.06</v>
      </c>
      <c r="V70" s="56">
        <f t="shared" si="165"/>
        <v>1.03</v>
      </c>
      <c r="W70" s="56">
        <f t="shared" si="165"/>
        <v>1.03</v>
      </c>
      <c r="X70" s="56">
        <f t="shared" ref="X70:AC70" si="166">X71+X72+X73</f>
        <v>0.18</v>
      </c>
      <c r="Y70" s="56">
        <f t="shared" si="166"/>
        <v>7.0000000000000007E-2</v>
      </c>
      <c r="Z70" s="56">
        <f t="shared" si="166"/>
        <v>0.2</v>
      </c>
      <c r="AA70" s="56">
        <f t="shared" si="166"/>
        <v>7.0000000000000007E-2</v>
      </c>
      <c r="AB70" s="56">
        <f t="shared" si="166"/>
        <v>0.03</v>
      </c>
      <c r="AC70" s="56">
        <f t="shared" si="166"/>
        <v>0.03</v>
      </c>
    </row>
    <row r="71" spans="1:29" ht="33.75">
      <c r="A71" s="8" t="s">
        <v>23</v>
      </c>
      <c r="B71" s="56">
        <f>(B68+B69)*34%</f>
        <v>0.15</v>
      </c>
      <c r="C71" s="56">
        <f t="shared" ref="C71:AC71" si="167">(C68+C69)*34%</f>
        <v>0.04</v>
      </c>
      <c r="D71" s="56">
        <f t="shared" si="167"/>
        <v>0.01</v>
      </c>
      <c r="E71" s="56">
        <f t="shared" si="167"/>
        <v>0.01</v>
      </c>
      <c r="F71" s="56">
        <f t="shared" si="167"/>
        <v>0.12</v>
      </c>
      <c r="G71" s="56">
        <f t="shared" si="167"/>
        <v>0.12</v>
      </c>
      <c r="H71" s="56">
        <f t="shared" si="167"/>
        <v>0.33</v>
      </c>
      <c r="I71" s="56">
        <f t="shared" si="167"/>
        <v>0.33</v>
      </c>
      <c r="J71" s="56">
        <f t="shared" si="167"/>
        <v>0.05</v>
      </c>
      <c r="K71" s="56">
        <f t="shared" si="167"/>
        <v>0.03</v>
      </c>
      <c r="L71" s="56">
        <f t="shared" si="167"/>
        <v>7.0000000000000007E-2</v>
      </c>
      <c r="M71" s="56">
        <f t="shared" si="167"/>
        <v>7.0000000000000007E-2</v>
      </c>
      <c r="N71" s="56">
        <f t="shared" si="167"/>
        <v>7.0000000000000007E-2</v>
      </c>
      <c r="O71" s="56">
        <f t="shared" si="167"/>
        <v>7.0000000000000007E-2</v>
      </c>
      <c r="P71" s="56">
        <f t="shared" si="167"/>
        <v>0.27</v>
      </c>
      <c r="Q71" s="56">
        <f t="shared" si="167"/>
        <v>0.27</v>
      </c>
      <c r="R71" s="56">
        <f t="shared" si="167"/>
        <v>0.27</v>
      </c>
      <c r="S71" s="56">
        <f t="shared" si="167"/>
        <v>0.27</v>
      </c>
      <c r="T71" s="56">
        <f t="shared" si="167"/>
        <v>0.06</v>
      </c>
      <c r="U71" s="56">
        <f t="shared" si="167"/>
        <v>0.06</v>
      </c>
      <c r="V71" s="56">
        <f t="shared" si="167"/>
        <v>0.99</v>
      </c>
      <c r="W71" s="56">
        <f t="shared" si="167"/>
        <v>0.99</v>
      </c>
      <c r="X71" s="56">
        <f t="shared" si="167"/>
        <v>0.17</v>
      </c>
      <c r="Y71" s="56">
        <f t="shared" si="167"/>
        <v>7.0000000000000007E-2</v>
      </c>
      <c r="Z71" s="56">
        <f t="shared" si="167"/>
        <v>0.19</v>
      </c>
      <c r="AA71" s="56">
        <f t="shared" si="167"/>
        <v>7.0000000000000007E-2</v>
      </c>
      <c r="AB71" s="56">
        <f t="shared" si="167"/>
        <v>0.03</v>
      </c>
      <c r="AC71" s="56">
        <f t="shared" si="167"/>
        <v>0.03</v>
      </c>
    </row>
    <row r="72" spans="1:29" ht="67.5">
      <c r="A72" s="8" t="s">
        <v>640</v>
      </c>
      <c r="B72" s="56">
        <f>(B68+B69)*0.08%</f>
        <v>0</v>
      </c>
      <c r="C72" s="56">
        <f t="shared" ref="C72:AC72" si="168">(C68+C69)*0.08%</f>
        <v>0</v>
      </c>
      <c r="D72" s="56">
        <f t="shared" si="168"/>
        <v>0</v>
      </c>
      <c r="E72" s="56">
        <f t="shared" si="168"/>
        <v>0</v>
      </c>
      <c r="F72" s="56">
        <f t="shared" si="168"/>
        <v>0</v>
      </c>
      <c r="G72" s="56">
        <f t="shared" si="168"/>
        <v>0</v>
      </c>
      <c r="H72" s="56">
        <f t="shared" si="168"/>
        <v>0</v>
      </c>
      <c r="I72" s="56">
        <f t="shared" si="168"/>
        <v>0</v>
      </c>
      <c r="J72" s="56">
        <f t="shared" si="168"/>
        <v>0</v>
      </c>
      <c r="K72" s="56">
        <f t="shared" si="168"/>
        <v>0</v>
      </c>
      <c r="L72" s="56">
        <f t="shared" si="168"/>
        <v>0</v>
      </c>
      <c r="M72" s="56">
        <f t="shared" si="168"/>
        <v>0</v>
      </c>
      <c r="N72" s="56">
        <f t="shared" si="168"/>
        <v>0</v>
      </c>
      <c r="O72" s="56">
        <f t="shared" si="168"/>
        <v>0</v>
      </c>
      <c r="P72" s="56">
        <f t="shared" si="168"/>
        <v>0</v>
      </c>
      <c r="Q72" s="56">
        <f t="shared" si="168"/>
        <v>0</v>
      </c>
      <c r="R72" s="56">
        <f t="shared" si="168"/>
        <v>0</v>
      </c>
      <c r="S72" s="56">
        <f t="shared" si="168"/>
        <v>0</v>
      </c>
      <c r="T72" s="56">
        <f t="shared" si="168"/>
        <v>0</v>
      </c>
      <c r="U72" s="56">
        <f t="shared" si="168"/>
        <v>0</v>
      </c>
      <c r="V72" s="56">
        <f t="shared" si="168"/>
        <v>0</v>
      </c>
      <c r="W72" s="56">
        <f t="shared" si="168"/>
        <v>0</v>
      </c>
      <c r="X72" s="56">
        <f t="shared" si="168"/>
        <v>0</v>
      </c>
      <c r="Y72" s="56">
        <f t="shared" si="168"/>
        <v>0</v>
      </c>
      <c r="Z72" s="56">
        <f t="shared" si="168"/>
        <v>0</v>
      </c>
      <c r="AA72" s="56">
        <f t="shared" si="168"/>
        <v>0</v>
      </c>
      <c r="AB72" s="56">
        <f t="shared" si="168"/>
        <v>0</v>
      </c>
      <c r="AC72" s="56">
        <f t="shared" si="168"/>
        <v>0</v>
      </c>
    </row>
    <row r="73" spans="1:29" ht="33.75">
      <c r="A73" s="8" t="s">
        <v>24</v>
      </c>
      <c r="B73" s="56">
        <f>(B68+B69)*1.5%</f>
        <v>0.01</v>
      </c>
      <c r="C73" s="56">
        <f t="shared" ref="C73:AC73" si="169">(C68+C69)*1.5%</f>
        <v>0</v>
      </c>
      <c r="D73" s="56">
        <f t="shared" si="169"/>
        <v>0</v>
      </c>
      <c r="E73" s="56">
        <f t="shared" si="169"/>
        <v>0</v>
      </c>
      <c r="F73" s="56">
        <f t="shared" si="169"/>
        <v>0.01</v>
      </c>
      <c r="G73" s="56">
        <f t="shared" si="169"/>
        <v>0.01</v>
      </c>
      <c r="H73" s="56">
        <f t="shared" si="169"/>
        <v>0.01</v>
      </c>
      <c r="I73" s="56">
        <f t="shared" si="169"/>
        <v>0.01</v>
      </c>
      <c r="J73" s="56">
        <f t="shared" si="169"/>
        <v>0</v>
      </c>
      <c r="K73" s="56">
        <f t="shared" si="169"/>
        <v>0</v>
      </c>
      <c r="L73" s="56">
        <f t="shared" si="169"/>
        <v>0</v>
      </c>
      <c r="M73" s="56">
        <f t="shared" si="169"/>
        <v>0</v>
      </c>
      <c r="N73" s="56">
        <f t="shared" si="169"/>
        <v>0</v>
      </c>
      <c r="O73" s="56">
        <f t="shared" si="169"/>
        <v>0</v>
      </c>
      <c r="P73" s="56">
        <f t="shared" si="169"/>
        <v>0.01</v>
      </c>
      <c r="Q73" s="56">
        <f t="shared" si="169"/>
        <v>0.01</v>
      </c>
      <c r="R73" s="56">
        <f t="shared" si="169"/>
        <v>0.01</v>
      </c>
      <c r="S73" s="56">
        <f t="shared" si="169"/>
        <v>0.01</v>
      </c>
      <c r="T73" s="56">
        <f t="shared" si="169"/>
        <v>0</v>
      </c>
      <c r="U73" s="56">
        <f t="shared" si="169"/>
        <v>0</v>
      </c>
      <c r="V73" s="56">
        <f t="shared" si="169"/>
        <v>0.04</v>
      </c>
      <c r="W73" s="56">
        <f t="shared" si="169"/>
        <v>0.04</v>
      </c>
      <c r="X73" s="56">
        <f t="shared" si="169"/>
        <v>0.01</v>
      </c>
      <c r="Y73" s="56">
        <f t="shared" si="169"/>
        <v>0</v>
      </c>
      <c r="Z73" s="56">
        <f t="shared" si="169"/>
        <v>0.01</v>
      </c>
      <c r="AA73" s="56">
        <f t="shared" si="169"/>
        <v>0</v>
      </c>
      <c r="AB73" s="56">
        <f t="shared" si="169"/>
        <v>0</v>
      </c>
      <c r="AC73" s="56">
        <f t="shared" si="169"/>
        <v>0</v>
      </c>
    </row>
    <row r="74" spans="1:29" ht="22.5">
      <c r="A74" s="8" t="s">
        <v>641</v>
      </c>
      <c r="B74" s="56">
        <f>B68*69.59%</f>
        <v>0.28000000000000003</v>
      </c>
      <c r="C74" s="56">
        <f t="shared" ref="C74:AC74" si="170">C68*69.59%</f>
        <v>7.0000000000000007E-2</v>
      </c>
      <c r="D74" s="56">
        <f t="shared" si="170"/>
        <v>0.03</v>
      </c>
      <c r="E74" s="56">
        <f t="shared" si="170"/>
        <v>0.01</v>
      </c>
      <c r="F74" s="56">
        <f t="shared" si="170"/>
        <v>0.22</v>
      </c>
      <c r="G74" s="56">
        <f t="shared" si="170"/>
        <v>0.22</v>
      </c>
      <c r="H74" s="56">
        <f t="shared" si="170"/>
        <v>0.63</v>
      </c>
      <c r="I74" s="56">
        <f t="shared" si="170"/>
        <v>0.63</v>
      </c>
      <c r="J74" s="56">
        <f t="shared" si="170"/>
        <v>0.09</v>
      </c>
      <c r="K74" s="56">
        <f t="shared" si="170"/>
        <v>0.06</v>
      </c>
      <c r="L74" s="56">
        <f t="shared" si="170"/>
        <v>0.14000000000000001</v>
      </c>
      <c r="M74" s="56">
        <f t="shared" si="170"/>
        <v>0.14000000000000001</v>
      </c>
      <c r="N74" s="56">
        <f t="shared" si="170"/>
        <v>0.14000000000000001</v>
      </c>
      <c r="O74" s="56">
        <f t="shared" si="170"/>
        <v>0.14000000000000001</v>
      </c>
      <c r="P74" s="56">
        <f t="shared" si="170"/>
        <v>0.5</v>
      </c>
      <c r="Q74" s="56">
        <f t="shared" si="170"/>
        <v>0.5</v>
      </c>
      <c r="R74" s="56">
        <f t="shared" si="170"/>
        <v>0.5</v>
      </c>
      <c r="S74" s="56">
        <f t="shared" si="170"/>
        <v>0.5</v>
      </c>
      <c r="T74" s="56">
        <f t="shared" si="170"/>
        <v>0.11</v>
      </c>
      <c r="U74" s="56">
        <f t="shared" si="170"/>
        <v>0.11</v>
      </c>
      <c r="V74" s="56">
        <f t="shared" si="170"/>
        <v>1.88</v>
      </c>
      <c r="W74" s="56">
        <f t="shared" si="170"/>
        <v>1.88</v>
      </c>
      <c r="X74" s="56">
        <f t="shared" si="170"/>
        <v>0.31</v>
      </c>
      <c r="Y74" s="56">
        <f t="shared" si="170"/>
        <v>0.13</v>
      </c>
      <c r="Z74" s="56">
        <f t="shared" si="170"/>
        <v>0.35</v>
      </c>
      <c r="AA74" s="56">
        <f t="shared" si="170"/>
        <v>0.13</v>
      </c>
      <c r="AB74" s="56">
        <f t="shared" si="170"/>
        <v>0.06</v>
      </c>
      <c r="AC74" s="56">
        <f t="shared" si="170"/>
        <v>0.06</v>
      </c>
    </row>
    <row r="75" spans="1:29" ht="22.5">
      <c r="A75" s="8" t="s">
        <v>25</v>
      </c>
      <c r="B75" s="56">
        <v>0</v>
      </c>
      <c r="C75" s="56">
        <v>0</v>
      </c>
      <c r="D75" s="56">
        <v>0</v>
      </c>
      <c r="E75" s="56">
        <v>0</v>
      </c>
      <c r="F75" s="56">
        <v>0</v>
      </c>
      <c r="G75" s="56">
        <v>0</v>
      </c>
      <c r="H75" s="56">
        <v>0</v>
      </c>
      <c r="I75" s="56">
        <v>0</v>
      </c>
      <c r="J75" s="56">
        <v>0</v>
      </c>
      <c r="K75" s="56">
        <v>0</v>
      </c>
      <c r="L75" s="56">
        <v>0</v>
      </c>
      <c r="M75" s="56">
        <v>0</v>
      </c>
      <c r="N75" s="56">
        <v>0</v>
      </c>
      <c r="O75" s="56">
        <v>0</v>
      </c>
      <c r="P75" s="56">
        <v>0</v>
      </c>
      <c r="Q75" s="56">
        <v>0</v>
      </c>
      <c r="R75" s="56">
        <v>0</v>
      </c>
      <c r="S75" s="56">
        <v>0</v>
      </c>
      <c r="T75" s="56">
        <v>0</v>
      </c>
      <c r="U75" s="56">
        <v>0</v>
      </c>
      <c r="V75" s="56">
        <v>0</v>
      </c>
      <c r="W75" s="56">
        <v>0</v>
      </c>
      <c r="X75" s="56">
        <v>0</v>
      </c>
      <c r="Y75" s="56">
        <v>0</v>
      </c>
      <c r="Z75" s="56">
        <v>0</v>
      </c>
      <c r="AA75" s="56">
        <v>0</v>
      </c>
      <c r="AB75" s="56">
        <v>0</v>
      </c>
      <c r="AC75" s="56">
        <v>0</v>
      </c>
    </row>
    <row r="76" spans="1:29">
      <c r="A76" s="8" t="s">
        <v>26</v>
      </c>
      <c r="B76" s="56">
        <v>0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56">
        <v>0</v>
      </c>
      <c r="S76" s="56">
        <v>0</v>
      </c>
      <c r="T76" s="56">
        <v>0</v>
      </c>
      <c r="U76" s="56">
        <v>0</v>
      </c>
      <c r="V76" s="56">
        <v>0</v>
      </c>
      <c r="W76" s="56">
        <v>0</v>
      </c>
      <c r="X76" s="56">
        <v>0</v>
      </c>
      <c r="Y76" s="56">
        <v>0</v>
      </c>
      <c r="Z76" s="56">
        <v>0</v>
      </c>
      <c r="AA76" s="56">
        <v>0</v>
      </c>
      <c r="AB76" s="56">
        <v>0</v>
      </c>
      <c r="AC76" s="56">
        <v>0</v>
      </c>
    </row>
    <row r="77" spans="1:29">
      <c r="A77" s="8" t="s">
        <v>27</v>
      </c>
      <c r="B77" s="56">
        <f>B68+B69+B70+B74</f>
        <v>0.87</v>
      </c>
      <c r="C77" s="56">
        <f t="shared" ref="C77:AC77" si="171">C68+C69+C70+C74</f>
        <v>0.22</v>
      </c>
      <c r="D77" s="56">
        <f t="shared" si="171"/>
        <v>0.08</v>
      </c>
      <c r="E77" s="56">
        <f t="shared" si="171"/>
        <v>0.04</v>
      </c>
      <c r="F77" s="56">
        <f t="shared" si="171"/>
        <v>0.69</v>
      </c>
      <c r="G77" s="56">
        <f t="shared" si="171"/>
        <v>0.69</v>
      </c>
      <c r="H77" s="56">
        <f t="shared" si="171"/>
        <v>1.94</v>
      </c>
      <c r="I77" s="56">
        <f t="shared" si="171"/>
        <v>1.94</v>
      </c>
      <c r="J77" s="56">
        <f t="shared" si="171"/>
        <v>0.28000000000000003</v>
      </c>
      <c r="K77" s="56">
        <f t="shared" si="171"/>
        <v>0.19</v>
      </c>
      <c r="L77" s="56">
        <f t="shared" si="171"/>
        <v>0.43</v>
      </c>
      <c r="M77" s="56">
        <f t="shared" si="171"/>
        <v>0.43</v>
      </c>
      <c r="N77" s="56">
        <f t="shared" si="171"/>
        <v>0.43</v>
      </c>
      <c r="O77" s="56">
        <f t="shared" si="171"/>
        <v>0.43</v>
      </c>
      <c r="P77" s="56">
        <f t="shared" si="171"/>
        <v>1.56</v>
      </c>
      <c r="Q77" s="56">
        <f t="shared" si="171"/>
        <v>1.56</v>
      </c>
      <c r="R77" s="56">
        <f t="shared" si="171"/>
        <v>1.56</v>
      </c>
      <c r="S77" s="56">
        <f t="shared" si="171"/>
        <v>1.56</v>
      </c>
      <c r="T77" s="56">
        <f t="shared" si="171"/>
        <v>0.34</v>
      </c>
      <c r="U77" s="56">
        <f t="shared" si="171"/>
        <v>0.34</v>
      </c>
      <c r="V77" s="56">
        <f t="shared" si="171"/>
        <v>5.82</v>
      </c>
      <c r="W77" s="56">
        <f t="shared" si="171"/>
        <v>5.82</v>
      </c>
      <c r="X77" s="56">
        <f t="shared" si="171"/>
        <v>0.98</v>
      </c>
      <c r="Y77" s="56">
        <f t="shared" si="171"/>
        <v>0.4</v>
      </c>
      <c r="Z77" s="56">
        <f t="shared" si="171"/>
        <v>1.1000000000000001</v>
      </c>
      <c r="AA77" s="56">
        <f t="shared" si="171"/>
        <v>0.4</v>
      </c>
      <c r="AB77" s="56">
        <f t="shared" si="171"/>
        <v>0.18</v>
      </c>
      <c r="AC77" s="56">
        <f t="shared" si="171"/>
        <v>0.18</v>
      </c>
    </row>
    <row r="78" spans="1:29" ht="22.5">
      <c r="A78" s="8" t="s">
        <v>28</v>
      </c>
      <c r="B78" s="87">
        <v>30</v>
      </c>
      <c r="C78" s="87">
        <v>30</v>
      </c>
      <c r="D78" s="87">
        <v>30</v>
      </c>
      <c r="E78" s="87">
        <v>30</v>
      </c>
      <c r="F78" s="87">
        <v>30</v>
      </c>
      <c r="G78" s="87">
        <v>30</v>
      </c>
      <c r="H78" s="87">
        <v>30</v>
      </c>
      <c r="I78" s="87">
        <v>30</v>
      </c>
      <c r="J78" s="87">
        <v>30</v>
      </c>
      <c r="K78" s="87">
        <v>30</v>
      </c>
      <c r="L78" s="87">
        <v>30</v>
      </c>
      <c r="M78" s="87">
        <v>30</v>
      </c>
      <c r="N78" s="87">
        <v>30</v>
      </c>
      <c r="O78" s="87">
        <v>30</v>
      </c>
      <c r="P78" s="87">
        <v>30</v>
      </c>
      <c r="Q78" s="87">
        <v>30</v>
      </c>
      <c r="R78" s="87">
        <v>30</v>
      </c>
      <c r="S78" s="87">
        <v>30</v>
      </c>
      <c r="T78" s="87">
        <v>30</v>
      </c>
      <c r="U78" s="87">
        <v>30</v>
      </c>
      <c r="V78" s="87">
        <v>30</v>
      </c>
      <c r="W78" s="87">
        <v>30</v>
      </c>
      <c r="X78" s="87">
        <v>30</v>
      </c>
      <c r="Y78" s="87">
        <v>30</v>
      </c>
      <c r="Z78" s="87">
        <v>30</v>
      </c>
      <c r="AA78" s="87">
        <v>30</v>
      </c>
      <c r="AB78" s="87">
        <v>30</v>
      </c>
      <c r="AC78" s="87">
        <v>30</v>
      </c>
    </row>
    <row r="79" spans="1:29">
      <c r="A79" s="8" t="s">
        <v>29</v>
      </c>
      <c r="B79" s="56">
        <f>B77*B78/100</f>
        <v>0.26</v>
      </c>
      <c r="C79" s="56">
        <f t="shared" ref="C79:AC79" si="172">C77*C78/100</f>
        <v>7.0000000000000007E-2</v>
      </c>
      <c r="D79" s="56">
        <f t="shared" si="172"/>
        <v>0.02</v>
      </c>
      <c r="E79" s="56">
        <f t="shared" si="172"/>
        <v>0.01</v>
      </c>
      <c r="F79" s="56">
        <f t="shared" si="172"/>
        <v>0.21</v>
      </c>
      <c r="G79" s="56">
        <f t="shared" si="172"/>
        <v>0.21</v>
      </c>
      <c r="H79" s="56">
        <f t="shared" si="172"/>
        <v>0.57999999999999996</v>
      </c>
      <c r="I79" s="56">
        <f t="shared" si="172"/>
        <v>0.57999999999999996</v>
      </c>
      <c r="J79" s="56">
        <f t="shared" si="172"/>
        <v>0.08</v>
      </c>
      <c r="K79" s="56">
        <f t="shared" si="172"/>
        <v>0.06</v>
      </c>
      <c r="L79" s="56">
        <f t="shared" si="172"/>
        <v>0.13</v>
      </c>
      <c r="M79" s="56">
        <f t="shared" si="172"/>
        <v>0.13</v>
      </c>
      <c r="N79" s="56">
        <f t="shared" si="172"/>
        <v>0.13</v>
      </c>
      <c r="O79" s="56">
        <f t="shared" si="172"/>
        <v>0.13</v>
      </c>
      <c r="P79" s="56">
        <f t="shared" si="172"/>
        <v>0.47</v>
      </c>
      <c r="Q79" s="56">
        <f t="shared" si="172"/>
        <v>0.47</v>
      </c>
      <c r="R79" s="56">
        <f t="shared" si="172"/>
        <v>0.47</v>
      </c>
      <c r="S79" s="56">
        <f t="shared" si="172"/>
        <v>0.47</v>
      </c>
      <c r="T79" s="56">
        <f t="shared" si="172"/>
        <v>0.1</v>
      </c>
      <c r="U79" s="56">
        <f t="shared" si="172"/>
        <v>0.1</v>
      </c>
      <c r="V79" s="56">
        <f t="shared" si="172"/>
        <v>1.75</v>
      </c>
      <c r="W79" s="56">
        <f t="shared" si="172"/>
        <v>1.75</v>
      </c>
      <c r="X79" s="56">
        <f t="shared" si="172"/>
        <v>0.28999999999999998</v>
      </c>
      <c r="Y79" s="56">
        <f t="shared" si="172"/>
        <v>0.12</v>
      </c>
      <c r="Z79" s="56">
        <f t="shared" si="172"/>
        <v>0.33</v>
      </c>
      <c r="AA79" s="56">
        <f t="shared" si="172"/>
        <v>0.12</v>
      </c>
      <c r="AB79" s="56">
        <f t="shared" si="172"/>
        <v>0.05</v>
      </c>
      <c r="AC79" s="56">
        <f t="shared" si="172"/>
        <v>0.05</v>
      </c>
    </row>
    <row r="80" spans="1:29">
      <c r="A80" s="8" t="s">
        <v>30</v>
      </c>
      <c r="B80" s="56">
        <f>B77+B79</f>
        <v>1.1299999999999999</v>
      </c>
      <c r="C80" s="56">
        <f t="shared" ref="C80:AC80" si="173">C77+C79</f>
        <v>0.28999999999999998</v>
      </c>
      <c r="D80" s="56">
        <f t="shared" si="173"/>
        <v>0.1</v>
      </c>
      <c r="E80" s="56">
        <f t="shared" si="173"/>
        <v>0.05</v>
      </c>
      <c r="F80" s="56">
        <f t="shared" si="173"/>
        <v>0.9</v>
      </c>
      <c r="G80" s="56">
        <f t="shared" si="173"/>
        <v>0.9</v>
      </c>
      <c r="H80" s="56">
        <f t="shared" si="173"/>
        <v>2.52</v>
      </c>
      <c r="I80" s="56">
        <f t="shared" si="173"/>
        <v>2.52</v>
      </c>
      <c r="J80" s="56">
        <f t="shared" si="173"/>
        <v>0.36</v>
      </c>
      <c r="K80" s="56">
        <f t="shared" si="173"/>
        <v>0.25</v>
      </c>
      <c r="L80" s="56">
        <f t="shared" si="173"/>
        <v>0.56000000000000005</v>
      </c>
      <c r="M80" s="56">
        <f t="shared" si="173"/>
        <v>0.56000000000000005</v>
      </c>
      <c r="N80" s="56">
        <f t="shared" si="173"/>
        <v>0.56000000000000005</v>
      </c>
      <c r="O80" s="56">
        <f t="shared" si="173"/>
        <v>0.56000000000000005</v>
      </c>
      <c r="P80" s="56">
        <f t="shared" si="173"/>
        <v>2.0299999999999998</v>
      </c>
      <c r="Q80" s="56">
        <f t="shared" si="173"/>
        <v>2.0299999999999998</v>
      </c>
      <c r="R80" s="56">
        <f t="shared" si="173"/>
        <v>2.0299999999999998</v>
      </c>
      <c r="S80" s="56">
        <f t="shared" si="173"/>
        <v>2.0299999999999998</v>
      </c>
      <c r="T80" s="56">
        <f t="shared" si="173"/>
        <v>0.44</v>
      </c>
      <c r="U80" s="56">
        <f t="shared" si="173"/>
        <v>0.44</v>
      </c>
      <c r="V80" s="56">
        <f t="shared" si="173"/>
        <v>7.57</v>
      </c>
      <c r="W80" s="56">
        <f t="shared" si="173"/>
        <v>7.57</v>
      </c>
      <c r="X80" s="56">
        <f t="shared" si="173"/>
        <v>1.27</v>
      </c>
      <c r="Y80" s="56">
        <f t="shared" si="173"/>
        <v>0.52</v>
      </c>
      <c r="Z80" s="56">
        <f t="shared" si="173"/>
        <v>1.43</v>
      </c>
      <c r="AA80" s="56">
        <f t="shared" si="173"/>
        <v>0.52</v>
      </c>
      <c r="AB80" s="56">
        <f t="shared" si="173"/>
        <v>0.23</v>
      </c>
      <c r="AC80" s="56">
        <f t="shared" si="173"/>
        <v>0.23</v>
      </c>
    </row>
    <row r="81" spans="1:29" ht="22.5">
      <c r="A81" s="8" t="s">
        <v>31</v>
      </c>
      <c r="B81" s="56">
        <v>0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56">
        <v>0</v>
      </c>
      <c r="S81" s="56">
        <v>0</v>
      </c>
      <c r="T81" s="56">
        <v>0</v>
      </c>
      <c r="U81" s="56">
        <v>0</v>
      </c>
      <c r="V81" s="56">
        <v>0</v>
      </c>
      <c r="W81" s="56">
        <v>0</v>
      </c>
      <c r="X81" s="56">
        <v>0</v>
      </c>
      <c r="Y81" s="56">
        <v>0</v>
      </c>
      <c r="Z81" s="56">
        <v>0</v>
      </c>
      <c r="AA81" s="56">
        <v>0</v>
      </c>
      <c r="AB81" s="56">
        <v>0</v>
      </c>
      <c r="AC81" s="56">
        <v>0</v>
      </c>
    </row>
    <row r="82" spans="1:29" ht="22.5">
      <c r="A82" s="8" t="s">
        <v>32</v>
      </c>
      <c r="B82" s="56">
        <f>B80</f>
        <v>1.1299999999999999</v>
      </c>
      <c r="C82" s="56">
        <f>C80</f>
        <v>0.28999999999999998</v>
      </c>
      <c r="D82" s="56">
        <f t="shared" ref="D82:W82" si="174">D80</f>
        <v>0.1</v>
      </c>
      <c r="E82" s="56">
        <f t="shared" si="174"/>
        <v>0.05</v>
      </c>
      <c r="F82" s="56">
        <f t="shared" si="174"/>
        <v>0.9</v>
      </c>
      <c r="G82" s="56">
        <f t="shared" si="174"/>
        <v>0.9</v>
      </c>
      <c r="H82" s="56">
        <f t="shared" si="174"/>
        <v>2.52</v>
      </c>
      <c r="I82" s="56">
        <f t="shared" si="174"/>
        <v>2.52</v>
      </c>
      <c r="J82" s="56">
        <f t="shared" si="174"/>
        <v>0.36</v>
      </c>
      <c r="K82" s="56">
        <f t="shared" si="174"/>
        <v>0.25</v>
      </c>
      <c r="L82" s="56">
        <f t="shared" si="174"/>
        <v>0.56000000000000005</v>
      </c>
      <c r="M82" s="56">
        <f t="shared" si="174"/>
        <v>0.56000000000000005</v>
      </c>
      <c r="N82" s="56">
        <f t="shared" si="174"/>
        <v>0.56000000000000005</v>
      </c>
      <c r="O82" s="56">
        <f t="shared" si="174"/>
        <v>0.56000000000000005</v>
      </c>
      <c r="P82" s="56">
        <f t="shared" si="174"/>
        <v>2.0299999999999998</v>
      </c>
      <c r="Q82" s="56">
        <f t="shared" si="174"/>
        <v>2.0299999999999998</v>
      </c>
      <c r="R82" s="56">
        <f t="shared" si="174"/>
        <v>2.0299999999999998</v>
      </c>
      <c r="S82" s="56">
        <f t="shared" si="174"/>
        <v>2.0299999999999998</v>
      </c>
      <c r="T82" s="56">
        <f t="shared" si="174"/>
        <v>0.44</v>
      </c>
      <c r="U82" s="56">
        <f t="shared" si="174"/>
        <v>0.44</v>
      </c>
      <c r="V82" s="56">
        <f t="shared" si="174"/>
        <v>7.57</v>
      </c>
      <c r="W82" s="56">
        <f t="shared" si="174"/>
        <v>7.57</v>
      </c>
      <c r="X82" s="56">
        <f t="shared" ref="X82:AC82" si="175">X80</f>
        <v>1.27</v>
      </c>
      <c r="Y82" s="56">
        <f t="shared" si="175"/>
        <v>0.52</v>
      </c>
      <c r="Z82" s="56">
        <f t="shared" si="175"/>
        <v>1.43</v>
      </c>
      <c r="AA82" s="56">
        <f t="shared" si="175"/>
        <v>0.52</v>
      </c>
      <c r="AB82" s="56">
        <f t="shared" si="175"/>
        <v>0.23</v>
      </c>
      <c r="AC82" s="56">
        <f t="shared" si="175"/>
        <v>0.23</v>
      </c>
    </row>
    <row r="83" spans="1:29" ht="22.5">
      <c r="A83" s="8" t="s">
        <v>33</v>
      </c>
      <c r="B83" s="56">
        <v>0</v>
      </c>
      <c r="C83" s="56">
        <v>0</v>
      </c>
      <c r="D83" s="56">
        <v>0</v>
      </c>
      <c r="E83" s="56">
        <v>0</v>
      </c>
      <c r="F83" s="56">
        <v>0</v>
      </c>
      <c r="G83" s="56">
        <v>0</v>
      </c>
      <c r="H83" s="56">
        <v>0</v>
      </c>
      <c r="I83" s="56">
        <v>0</v>
      </c>
      <c r="J83" s="56">
        <v>0</v>
      </c>
      <c r="K83" s="56">
        <v>0</v>
      </c>
      <c r="L83" s="56">
        <v>0</v>
      </c>
      <c r="M83" s="56">
        <v>0</v>
      </c>
      <c r="N83" s="56">
        <v>0</v>
      </c>
      <c r="O83" s="56">
        <v>0</v>
      </c>
      <c r="P83" s="56">
        <v>0</v>
      </c>
      <c r="Q83" s="56">
        <v>0</v>
      </c>
      <c r="R83" s="56">
        <v>0</v>
      </c>
      <c r="S83" s="56">
        <v>0</v>
      </c>
      <c r="T83" s="56">
        <v>0</v>
      </c>
      <c r="U83" s="56">
        <v>0</v>
      </c>
      <c r="V83" s="56">
        <v>0</v>
      </c>
      <c r="W83" s="56">
        <v>0</v>
      </c>
      <c r="X83" s="56">
        <v>0</v>
      </c>
      <c r="Y83" s="56">
        <v>0</v>
      </c>
      <c r="Z83" s="56">
        <v>0</v>
      </c>
      <c r="AA83" s="56">
        <v>0</v>
      </c>
      <c r="AB83" s="56">
        <v>0</v>
      </c>
      <c r="AC83" s="56">
        <v>0</v>
      </c>
    </row>
    <row r="84" spans="1:29" ht="22.5">
      <c r="A84" s="8" t="s">
        <v>34</v>
      </c>
      <c r="B84" s="56">
        <f>B82*B83</f>
        <v>0</v>
      </c>
      <c r="C84" s="56">
        <f>C82*C83</f>
        <v>0</v>
      </c>
      <c r="D84" s="56">
        <f t="shared" ref="D84:W84" si="176">D82*D83</f>
        <v>0</v>
      </c>
      <c r="E84" s="56">
        <f t="shared" si="176"/>
        <v>0</v>
      </c>
      <c r="F84" s="56">
        <f t="shared" si="176"/>
        <v>0</v>
      </c>
      <c r="G84" s="56">
        <f t="shared" si="176"/>
        <v>0</v>
      </c>
      <c r="H84" s="56">
        <f t="shared" si="176"/>
        <v>0</v>
      </c>
      <c r="I84" s="56">
        <f t="shared" si="176"/>
        <v>0</v>
      </c>
      <c r="J84" s="56">
        <f t="shared" si="176"/>
        <v>0</v>
      </c>
      <c r="K84" s="56">
        <f t="shared" si="176"/>
        <v>0</v>
      </c>
      <c r="L84" s="56">
        <f t="shared" si="176"/>
        <v>0</v>
      </c>
      <c r="M84" s="56">
        <f t="shared" si="176"/>
        <v>0</v>
      </c>
      <c r="N84" s="56">
        <f t="shared" si="176"/>
        <v>0</v>
      </c>
      <c r="O84" s="56">
        <f t="shared" si="176"/>
        <v>0</v>
      </c>
      <c r="P84" s="56">
        <f t="shared" si="176"/>
        <v>0</v>
      </c>
      <c r="Q84" s="56">
        <f t="shared" si="176"/>
        <v>0</v>
      </c>
      <c r="R84" s="56">
        <f t="shared" si="176"/>
        <v>0</v>
      </c>
      <c r="S84" s="56">
        <f t="shared" si="176"/>
        <v>0</v>
      </c>
      <c r="T84" s="56">
        <f t="shared" si="176"/>
        <v>0</v>
      </c>
      <c r="U84" s="56">
        <f t="shared" si="176"/>
        <v>0</v>
      </c>
      <c r="V84" s="56">
        <f t="shared" si="176"/>
        <v>0</v>
      </c>
      <c r="W84" s="56">
        <f t="shared" si="176"/>
        <v>0</v>
      </c>
      <c r="X84" s="56">
        <f t="shared" ref="X84:AC84" si="177">X82*X83</f>
        <v>0</v>
      </c>
      <c r="Y84" s="56">
        <f t="shared" si="177"/>
        <v>0</v>
      </c>
      <c r="Z84" s="56">
        <f t="shared" si="177"/>
        <v>0</v>
      </c>
      <c r="AA84" s="56">
        <f t="shared" si="177"/>
        <v>0</v>
      </c>
      <c r="AB84" s="56">
        <f t="shared" si="177"/>
        <v>0</v>
      </c>
      <c r="AC84" s="56">
        <f t="shared" si="177"/>
        <v>0</v>
      </c>
    </row>
    <row r="85" spans="1:29" ht="21">
      <c r="A85" s="10" t="s">
        <v>642</v>
      </c>
      <c r="B85" s="57">
        <f>B82+B84</f>
        <v>1.1299999999999999</v>
      </c>
      <c r="C85" s="57">
        <f t="shared" ref="C85:W85" si="178">C82+C84</f>
        <v>0.28999999999999998</v>
      </c>
      <c r="D85" s="57">
        <f t="shared" si="178"/>
        <v>0.1</v>
      </c>
      <c r="E85" s="57">
        <f t="shared" si="178"/>
        <v>0.05</v>
      </c>
      <c r="F85" s="57">
        <f t="shared" si="178"/>
        <v>0.9</v>
      </c>
      <c r="G85" s="57">
        <f t="shared" si="178"/>
        <v>0.9</v>
      </c>
      <c r="H85" s="57">
        <f t="shared" si="178"/>
        <v>2.52</v>
      </c>
      <c r="I85" s="57">
        <f t="shared" si="178"/>
        <v>2.52</v>
      </c>
      <c r="J85" s="57">
        <f t="shared" si="178"/>
        <v>0.36</v>
      </c>
      <c r="K85" s="57">
        <f t="shared" si="178"/>
        <v>0.25</v>
      </c>
      <c r="L85" s="57">
        <f t="shared" si="178"/>
        <v>0.56000000000000005</v>
      </c>
      <c r="M85" s="57">
        <f t="shared" si="178"/>
        <v>0.56000000000000005</v>
      </c>
      <c r="N85" s="57">
        <f t="shared" si="178"/>
        <v>0.56000000000000005</v>
      </c>
      <c r="O85" s="57">
        <f t="shared" si="178"/>
        <v>0.56000000000000005</v>
      </c>
      <c r="P85" s="57">
        <f t="shared" si="178"/>
        <v>2.0299999999999998</v>
      </c>
      <c r="Q85" s="57">
        <f t="shared" si="178"/>
        <v>2.0299999999999998</v>
      </c>
      <c r="R85" s="57">
        <f t="shared" si="178"/>
        <v>2.0299999999999998</v>
      </c>
      <c r="S85" s="57">
        <f t="shared" si="178"/>
        <v>2.0299999999999998</v>
      </c>
      <c r="T85" s="57">
        <f t="shared" si="178"/>
        <v>0.44</v>
      </c>
      <c r="U85" s="57">
        <f t="shared" si="178"/>
        <v>0.44</v>
      </c>
      <c r="V85" s="57">
        <f t="shared" si="178"/>
        <v>7.57</v>
      </c>
      <c r="W85" s="57">
        <f t="shared" si="178"/>
        <v>7.57</v>
      </c>
      <c r="X85" s="57">
        <f t="shared" ref="X85:AC85" si="179">X82+X84</f>
        <v>1.27</v>
      </c>
      <c r="Y85" s="57">
        <f t="shared" si="179"/>
        <v>0.52</v>
      </c>
      <c r="Z85" s="57">
        <f t="shared" si="179"/>
        <v>1.43</v>
      </c>
      <c r="AA85" s="57">
        <f t="shared" si="179"/>
        <v>0.52</v>
      </c>
      <c r="AB85" s="57">
        <f t="shared" si="179"/>
        <v>0.23</v>
      </c>
      <c r="AC85" s="57">
        <f t="shared" si="179"/>
        <v>0.23</v>
      </c>
    </row>
    <row r="86" spans="1:29">
      <c r="A86" s="5" t="s">
        <v>36</v>
      </c>
      <c r="B86" s="5"/>
      <c r="C86" s="5"/>
      <c r="D86" s="5"/>
      <c r="E86" s="5"/>
      <c r="F86" s="5" t="s">
        <v>272</v>
      </c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</row>
    <row r="89" spans="1:29" ht="15.75">
      <c r="A89" s="5"/>
      <c r="B89" s="5"/>
      <c r="C89" s="5"/>
      <c r="D89" s="5"/>
      <c r="E89" s="5"/>
      <c r="F89" s="5"/>
      <c r="G89" s="5"/>
      <c r="H89" s="5"/>
      <c r="I89" s="5"/>
      <c r="J89" s="3" t="s">
        <v>17</v>
      </c>
      <c r="K89" s="3"/>
      <c r="L89" s="3"/>
      <c r="M89" s="3"/>
      <c r="N89" s="58"/>
      <c r="O89" s="58"/>
      <c r="P89" s="6"/>
      <c r="Q89" s="6"/>
      <c r="R89" s="6"/>
      <c r="S89" s="6"/>
      <c r="T89" s="6"/>
      <c r="U89" s="6"/>
      <c r="V89" s="6"/>
      <c r="W89" s="6"/>
    </row>
    <row r="90" spans="1:29" ht="15.75">
      <c r="A90" s="5"/>
      <c r="B90" s="5"/>
      <c r="C90" s="5"/>
      <c r="D90" s="5"/>
      <c r="E90" s="5"/>
      <c r="F90" s="5"/>
      <c r="G90" s="5"/>
      <c r="H90" s="5"/>
      <c r="I90" s="5"/>
      <c r="J90" s="3" t="s">
        <v>299</v>
      </c>
      <c r="K90" s="3"/>
      <c r="L90" s="3"/>
      <c r="M90" s="3"/>
      <c r="N90" s="58"/>
      <c r="O90" s="58"/>
      <c r="P90" s="6"/>
      <c r="Q90" s="6"/>
      <c r="R90" s="6"/>
      <c r="S90" s="6"/>
      <c r="T90" s="6"/>
      <c r="U90" s="6"/>
      <c r="V90" s="6"/>
      <c r="W90" s="6"/>
    </row>
    <row r="91" spans="1:29" ht="15.75">
      <c r="A91" s="5"/>
      <c r="B91" s="5"/>
      <c r="C91" s="5"/>
      <c r="D91" s="5"/>
      <c r="E91" s="5"/>
      <c r="F91" s="5"/>
      <c r="G91" s="5"/>
      <c r="H91" s="5"/>
      <c r="I91" s="5"/>
      <c r="J91" s="3" t="s">
        <v>35</v>
      </c>
      <c r="K91" s="3"/>
      <c r="L91" s="3"/>
      <c r="M91" s="3"/>
      <c r="N91" s="58"/>
      <c r="O91" s="58"/>
      <c r="P91" s="6"/>
      <c r="Q91" s="6"/>
      <c r="R91" s="6"/>
      <c r="S91" s="6"/>
      <c r="T91" s="6"/>
      <c r="U91" s="6"/>
      <c r="V91" s="6"/>
      <c r="W91" s="6"/>
    </row>
    <row r="92" spans="1:29" ht="15.75">
      <c r="A92" s="5"/>
      <c r="B92" s="5"/>
      <c r="C92" s="5"/>
      <c r="D92" s="5"/>
      <c r="E92" s="5"/>
      <c r="F92" s="5"/>
      <c r="G92" s="5"/>
      <c r="H92" s="5"/>
      <c r="I92" s="5"/>
      <c r="J92" s="3" t="s">
        <v>271</v>
      </c>
      <c r="K92" s="3"/>
      <c r="L92" s="3"/>
      <c r="M92" s="3"/>
      <c r="N92" s="58"/>
      <c r="O92" s="58"/>
      <c r="P92" s="6"/>
      <c r="Q92" s="6"/>
      <c r="R92" s="6"/>
      <c r="S92" s="6"/>
      <c r="T92" s="6"/>
      <c r="U92" s="6"/>
      <c r="V92" s="6"/>
      <c r="W92" s="6"/>
    </row>
    <row r="93" spans="1:29" ht="15.75">
      <c r="A93" s="5"/>
      <c r="B93" s="5"/>
      <c r="C93" s="5"/>
      <c r="D93" s="5"/>
      <c r="E93" s="5"/>
      <c r="F93" s="5"/>
      <c r="G93" s="5"/>
      <c r="H93" s="5"/>
      <c r="I93" s="5"/>
      <c r="J93" s="3" t="s">
        <v>624</v>
      </c>
      <c r="K93" s="3"/>
      <c r="L93" s="3"/>
      <c r="M93" s="3"/>
      <c r="N93" s="58"/>
      <c r="O93" s="58"/>
      <c r="P93" s="6"/>
      <c r="Q93" s="6"/>
      <c r="R93" s="6"/>
      <c r="S93" s="6"/>
      <c r="T93" s="6"/>
      <c r="U93" s="6"/>
      <c r="V93" s="6"/>
      <c r="W93" s="6"/>
    </row>
    <row r="94" spans="1:29">
      <c r="A94" s="7" t="s">
        <v>18</v>
      </c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</row>
    <row r="95" spans="1:29" ht="250.5" customHeight="1">
      <c r="A95" s="180" t="s">
        <v>19</v>
      </c>
      <c r="B95" s="182" t="s">
        <v>668</v>
      </c>
      <c r="C95" s="183"/>
      <c r="D95" s="182" t="s">
        <v>669</v>
      </c>
      <c r="E95" s="183"/>
      <c r="F95" s="182" t="s">
        <v>670</v>
      </c>
      <c r="G95" s="183"/>
      <c r="H95" s="182" t="s">
        <v>671</v>
      </c>
      <c r="I95" s="183"/>
      <c r="J95" s="182" t="s">
        <v>672</v>
      </c>
      <c r="K95" s="183"/>
      <c r="L95" s="182" t="s">
        <v>673</v>
      </c>
      <c r="M95" s="183"/>
      <c r="N95" s="182" t="s">
        <v>674</v>
      </c>
      <c r="O95" s="183"/>
      <c r="P95" s="182" t="s">
        <v>675</v>
      </c>
      <c r="Q95" s="183"/>
      <c r="R95" s="182" t="s">
        <v>676</v>
      </c>
      <c r="S95" s="183"/>
      <c r="T95" s="182" t="s">
        <v>677</v>
      </c>
      <c r="U95" s="183"/>
      <c r="V95" s="182" t="s">
        <v>678</v>
      </c>
      <c r="W95" s="183"/>
      <c r="X95" s="182" t="s">
        <v>679</v>
      </c>
      <c r="Y95" s="183"/>
      <c r="Z95" s="182" t="s">
        <v>680</v>
      </c>
      <c r="AA95" s="183"/>
      <c r="AB95" s="182" t="s">
        <v>681</v>
      </c>
      <c r="AC95" s="183"/>
    </row>
    <row r="96" spans="1:29" ht="36.75" customHeight="1">
      <c r="A96" s="181"/>
      <c r="B96" s="86" t="s">
        <v>48</v>
      </c>
      <c r="C96" s="86" t="s">
        <v>49</v>
      </c>
      <c r="D96" s="86" t="s">
        <v>48</v>
      </c>
      <c r="E96" s="86" t="s">
        <v>49</v>
      </c>
      <c r="F96" s="86" t="s">
        <v>48</v>
      </c>
      <c r="G96" s="86" t="s">
        <v>49</v>
      </c>
      <c r="H96" s="86" t="s">
        <v>48</v>
      </c>
      <c r="I96" s="86" t="s">
        <v>49</v>
      </c>
      <c r="J96" s="86" t="s">
        <v>48</v>
      </c>
      <c r="K96" s="86" t="s">
        <v>49</v>
      </c>
      <c r="L96" s="86" t="s">
        <v>48</v>
      </c>
      <c r="M96" s="86" t="s">
        <v>49</v>
      </c>
      <c r="N96" s="86" t="s">
        <v>48</v>
      </c>
      <c r="O96" s="86" t="s">
        <v>49</v>
      </c>
      <c r="P96" s="86" t="s">
        <v>48</v>
      </c>
      <c r="Q96" s="86" t="s">
        <v>49</v>
      </c>
      <c r="R96" s="86" t="s">
        <v>48</v>
      </c>
      <c r="S96" s="86" t="s">
        <v>49</v>
      </c>
      <c r="T96" s="86" t="s">
        <v>48</v>
      </c>
      <c r="U96" s="86" t="s">
        <v>49</v>
      </c>
      <c r="V96" s="86" t="s">
        <v>48</v>
      </c>
      <c r="W96" s="86" t="s">
        <v>49</v>
      </c>
      <c r="X96" s="86" t="s">
        <v>48</v>
      </c>
      <c r="Y96" s="86" t="s">
        <v>49</v>
      </c>
      <c r="Z96" s="86" t="s">
        <v>48</v>
      </c>
      <c r="AA96" s="86" t="s">
        <v>49</v>
      </c>
      <c r="AB96" s="86" t="s">
        <v>48</v>
      </c>
      <c r="AC96" s="86" t="s">
        <v>49</v>
      </c>
    </row>
    <row r="97" spans="1:29">
      <c r="A97" s="8" t="s">
        <v>20</v>
      </c>
      <c r="B97" s="56">
        <v>0.13</v>
      </c>
      <c r="C97" s="56">
        <v>0.08</v>
      </c>
      <c r="D97" s="56">
        <v>0.13</v>
      </c>
      <c r="E97" s="56">
        <v>0.08</v>
      </c>
      <c r="F97" s="56">
        <v>0.21</v>
      </c>
      <c r="G97" s="56">
        <v>0.13</v>
      </c>
      <c r="H97" s="56">
        <v>0.21</v>
      </c>
      <c r="I97" s="56">
        <v>0.13</v>
      </c>
      <c r="J97" s="56">
        <v>0.25</v>
      </c>
      <c r="K97" s="56">
        <v>0.13</v>
      </c>
      <c r="L97" s="56">
        <v>0.21</v>
      </c>
      <c r="M97" s="56">
        <v>0.13</v>
      </c>
      <c r="N97" s="56">
        <v>0.21</v>
      </c>
      <c r="O97" s="56">
        <v>0.13</v>
      </c>
      <c r="P97" s="56">
        <v>0.28999999999999998</v>
      </c>
      <c r="Q97" s="56">
        <v>0.17</v>
      </c>
      <c r="R97" s="56">
        <v>0.25</v>
      </c>
      <c r="S97" s="56">
        <v>0.1</v>
      </c>
      <c r="T97" s="56">
        <v>0.52</v>
      </c>
      <c r="U97" s="56">
        <v>0.25</v>
      </c>
      <c r="V97" s="56">
        <v>0.52</v>
      </c>
      <c r="W97" s="56">
        <v>0.25</v>
      </c>
      <c r="X97" s="56">
        <v>0.22</v>
      </c>
      <c r="Y97" s="56">
        <v>0.1</v>
      </c>
      <c r="Z97" s="56">
        <v>0.24</v>
      </c>
      <c r="AA97" s="56">
        <v>0.24</v>
      </c>
      <c r="AB97" s="56">
        <v>0.17</v>
      </c>
      <c r="AC97" s="56">
        <v>7.0000000000000007E-2</v>
      </c>
    </row>
    <row r="98" spans="1:29" ht="22.5">
      <c r="A98" s="8" t="s">
        <v>21</v>
      </c>
      <c r="B98" s="56">
        <f>B97*7.8%</f>
        <v>0.01</v>
      </c>
      <c r="C98" s="56">
        <f t="shared" ref="C98:AC98" si="180">C97*7.8%</f>
        <v>0.01</v>
      </c>
      <c r="D98" s="56">
        <f t="shared" si="180"/>
        <v>0.01</v>
      </c>
      <c r="E98" s="56">
        <f t="shared" si="180"/>
        <v>0.01</v>
      </c>
      <c r="F98" s="56">
        <f t="shared" si="180"/>
        <v>0.02</v>
      </c>
      <c r="G98" s="56">
        <f t="shared" si="180"/>
        <v>0.01</v>
      </c>
      <c r="H98" s="56">
        <f t="shared" si="180"/>
        <v>0.02</v>
      </c>
      <c r="I98" s="56">
        <f t="shared" si="180"/>
        <v>0.01</v>
      </c>
      <c r="J98" s="56">
        <f t="shared" si="180"/>
        <v>0.02</v>
      </c>
      <c r="K98" s="56">
        <f t="shared" si="180"/>
        <v>0.01</v>
      </c>
      <c r="L98" s="56">
        <f t="shared" si="180"/>
        <v>0.02</v>
      </c>
      <c r="M98" s="56">
        <f t="shared" si="180"/>
        <v>0.01</v>
      </c>
      <c r="N98" s="56">
        <f t="shared" si="180"/>
        <v>0.02</v>
      </c>
      <c r="O98" s="56">
        <f t="shared" si="180"/>
        <v>0.01</v>
      </c>
      <c r="P98" s="56">
        <f t="shared" si="180"/>
        <v>0.02</v>
      </c>
      <c r="Q98" s="56">
        <f t="shared" si="180"/>
        <v>0.01</v>
      </c>
      <c r="R98" s="56">
        <f t="shared" si="180"/>
        <v>0.02</v>
      </c>
      <c r="S98" s="56">
        <f t="shared" si="180"/>
        <v>0.01</v>
      </c>
      <c r="T98" s="56">
        <f t="shared" si="180"/>
        <v>0.04</v>
      </c>
      <c r="U98" s="56">
        <f t="shared" si="180"/>
        <v>0.02</v>
      </c>
      <c r="V98" s="56">
        <f t="shared" si="180"/>
        <v>0.04</v>
      </c>
      <c r="W98" s="56">
        <f t="shared" si="180"/>
        <v>0.02</v>
      </c>
      <c r="X98" s="56">
        <f t="shared" si="180"/>
        <v>0.02</v>
      </c>
      <c r="Y98" s="56">
        <f t="shared" si="180"/>
        <v>0.01</v>
      </c>
      <c r="Z98" s="56">
        <f t="shared" si="180"/>
        <v>0.02</v>
      </c>
      <c r="AA98" s="56">
        <f t="shared" si="180"/>
        <v>0.02</v>
      </c>
      <c r="AB98" s="56">
        <f t="shared" si="180"/>
        <v>0.01</v>
      </c>
      <c r="AC98" s="56">
        <f t="shared" si="180"/>
        <v>0.01</v>
      </c>
    </row>
    <row r="99" spans="1:29">
      <c r="A99" s="8" t="s">
        <v>22</v>
      </c>
      <c r="B99" s="56">
        <f>B100+B101+B102</f>
        <v>0.05</v>
      </c>
      <c r="C99" s="56">
        <f>C100+C101+C102</f>
        <v>0.03</v>
      </c>
      <c r="D99" s="56">
        <f t="shared" ref="D99:AC99" si="181">D100+D101+D102</f>
        <v>0.05</v>
      </c>
      <c r="E99" s="56">
        <f t="shared" si="181"/>
        <v>0.03</v>
      </c>
      <c r="F99" s="56">
        <f t="shared" si="181"/>
        <v>0.08</v>
      </c>
      <c r="G99" s="56">
        <f t="shared" si="181"/>
        <v>0.05</v>
      </c>
      <c r="H99" s="56">
        <f t="shared" si="181"/>
        <v>0.08</v>
      </c>
      <c r="I99" s="56">
        <f t="shared" si="181"/>
        <v>0.05</v>
      </c>
      <c r="J99" s="56">
        <f t="shared" si="181"/>
        <v>0.09</v>
      </c>
      <c r="K99" s="56">
        <f t="shared" si="181"/>
        <v>0.05</v>
      </c>
      <c r="L99" s="56">
        <f t="shared" si="181"/>
        <v>0.08</v>
      </c>
      <c r="M99" s="56">
        <f t="shared" si="181"/>
        <v>0.05</v>
      </c>
      <c r="N99" s="56">
        <f t="shared" si="181"/>
        <v>0.08</v>
      </c>
      <c r="O99" s="56">
        <f t="shared" si="181"/>
        <v>0.05</v>
      </c>
      <c r="P99" s="56">
        <f t="shared" si="181"/>
        <v>0.11</v>
      </c>
      <c r="Q99" s="56">
        <f t="shared" si="181"/>
        <v>0.06</v>
      </c>
      <c r="R99" s="56">
        <f t="shared" si="181"/>
        <v>0.09</v>
      </c>
      <c r="S99" s="56">
        <f t="shared" si="181"/>
        <v>0.04</v>
      </c>
      <c r="T99" s="56">
        <f t="shared" si="181"/>
        <v>0.2</v>
      </c>
      <c r="U99" s="56">
        <f t="shared" si="181"/>
        <v>0.09</v>
      </c>
      <c r="V99" s="56">
        <f t="shared" si="181"/>
        <v>0.2</v>
      </c>
      <c r="W99" s="56">
        <f t="shared" si="181"/>
        <v>0.09</v>
      </c>
      <c r="X99" s="56">
        <f t="shared" si="181"/>
        <v>0.08</v>
      </c>
      <c r="Y99" s="56">
        <f t="shared" si="181"/>
        <v>0.04</v>
      </c>
      <c r="Z99" s="56">
        <f t="shared" si="181"/>
        <v>0.09</v>
      </c>
      <c r="AA99" s="56">
        <f t="shared" si="181"/>
        <v>0.09</v>
      </c>
      <c r="AB99" s="56">
        <f t="shared" si="181"/>
        <v>0.06</v>
      </c>
      <c r="AC99" s="56">
        <f t="shared" si="181"/>
        <v>0.03</v>
      </c>
    </row>
    <row r="100" spans="1:29" ht="33.75">
      <c r="A100" s="8" t="s">
        <v>23</v>
      </c>
      <c r="B100" s="56">
        <f>(B97+B98)*34%</f>
        <v>0.05</v>
      </c>
      <c r="C100" s="56">
        <f t="shared" ref="C100:AC100" si="182">(C97+C98)*34%</f>
        <v>0.03</v>
      </c>
      <c r="D100" s="56">
        <f t="shared" si="182"/>
        <v>0.05</v>
      </c>
      <c r="E100" s="56">
        <f t="shared" si="182"/>
        <v>0.03</v>
      </c>
      <c r="F100" s="56">
        <f t="shared" si="182"/>
        <v>0.08</v>
      </c>
      <c r="G100" s="56">
        <f t="shared" si="182"/>
        <v>0.05</v>
      </c>
      <c r="H100" s="56">
        <f t="shared" si="182"/>
        <v>0.08</v>
      </c>
      <c r="I100" s="56">
        <f t="shared" si="182"/>
        <v>0.05</v>
      </c>
      <c r="J100" s="56">
        <f t="shared" si="182"/>
        <v>0.09</v>
      </c>
      <c r="K100" s="56">
        <f t="shared" si="182"/>
        <v>0.05</v>
      </c>
      <c r="L100" s="56">
        <f t="shared" si="182"/>
        <v>0.08</v>
      </c>
      <c r="M100" s="56">
        <f t="shared" si="182"/>
        <v>0.05</v>
      </c>
      <c r="N100" s="56">
        <f t="shared" si="182"/>
        <v>0.08</v>
      </c>
      <c r="O100" s="56">
        <f t="shared" si="182"/>
        <v>0.05</v>
      </c>
      <c r="P100" s="56">
        <f t="shared" si="182"/>
        <v>0.11</v>
      </c>
      <c r="Q100" s="56">
        <f t="shared" si="182"/>
        <v>0.06</v>
      </c>
      <c r="R100" s="56">
        <f t="shared" si="182"/>
        <v>0.09</v>
      </c>
      <c r="S100" s="56">
        <f t="shared" si="182"/>
        <v>0.04</v>
      </c>
      <c r="T100" s="56">
        <f t="shared" si="182"/>
        <v>0.19</v>
      </c>
      <c r="U100" s="56">
        <f t="shared" si="182"/>
        <v>0.09</v>
      </c>
      <c r="V100" s="56">
        <f t="shared" si="182"/>
        <v>0.19</v>
      </c>
      <c r="W100" s="56">
        <f t="shared" si="182"/>
        <v>0.09</v>
      </c>
      <c r="X100" s="56">
        <f t="shared" si="182"/>
        <v>0.08</v>
      </c>
      <c r="Y100" s="56">
        <f t="shared" si="182"/>
        <v>0.04</v>
      </c>
      <c r="Z100" s="56">
        <f t="shared" si="182"/>
        <v>0.09</v>
      </c>
      <c r="AA100" s="56">
        <f t="shared" si="182"/>
        <v>0.09</v>
      </c>
      <c r="AB100" s="56">
        <f t="shared" si="182"/>
        <v>0.06</v>
      </c>
      <c r="AC100" s="56">
        <f t="shared" si="182"/>
        <v>0.03</v>
      </c>
    </row>
    <row r="101" spans="1:29" ht="67.5">
      <c r="A101" s="8" t="s">
        <v>640</v>
      </c>
      <c r="B101" s="56">
        <f>(B97+B98)*0.08%</f>
        <v>0</v>
      </c>
      <c r="C101" s="56">
        <f t="shared" ref="C101:AC101" si="183">(C97+C98)*0.08%</f>
        <v>0</v>
      </c>
      <c r="D101" s="56">
        <f t="shared" si="183"/>
        <v>0</v>
      </c>
      <c r="E101" s="56">
        <f t="shared" si="183"/>
        <v>0</v>
      </c>
      <c r="F101" s="56">
        <f t="shared" si="183"/>
        <v>0</v>
      </c>
      <c r="G101" s="56">
        <f t="shared" si="183"/>
        <v>0</v>
      </c>
      <c r="H101" s="56">
        <f t="shared" si="183"/>
        <v>0</v>
      </c>
      <c r="I101" s="56">
        <f t="shared" si="183"/>
        <v>0</v>
      </c>
      <c r="J101" s="56">
        <f t="shared" si="183"/>
        <v>0</v>
      </c>
      <c r="K101" s="56">
        <f t="shared" si="183"/>
        <v>0</v>
      </c>
      <c r="L101" s="56">
        <f t="shared" si="183"/>
        <v>0</v>
      </c>
      <c r="M101" s="56">
        <f t="shared" si="183"/>
        <v>0</v>
      </c>
      <c r="N101" s="56">
        <f t="shared" si="183"/>
        <v>0</v>
      </c>
      <c r="O101" s="56">
        <f t="shared" si="183"/>
        <v>0</v>
      </c>
      <c r="P101" s="56">
        <f t="shared" si="183"/>
        <v>0</v>
      </c>
      <c r="Q101" s="56">
        <f t="shared" si="183"/>
        <v>0</v>
      </c>
      <c r="R101" s="56">
        <f t="shared" si="183"/>
        <v>0</v>
      </c>
      <c r="S101" s="56">
        <f t="shared" si="183"/>
        <v>0</v>
      </c>
      <c r="T101" s="56">
        <f t="shared" si="183"/>
        <v>0</v>
      </c>
      <c r="U101" s="56">
        <f t="shared" si="183"/>
        <v>0</v>
      </c>
      <c r="V101" s="56">
        <f t="shared" si="183"/>
        <v>0</v>
      </c>
      <c r="W101" s="56">
        <f t="shared" si="183"/>
        <v>0</v>
      </c>
      <c r="X101" s="56">
        <f t="shared" si="183"/>
        <v>0</v>
      </c>
      <c r="Y101" s="56">
        <f t="shared" si="183"/>
        <v>0</v>
      </c>
      <c r="Z101" s="56">
        <f t="shared" si="183"/>
        <v>0</v>
      </c>
      <c r="AA101" s="56">
        <f t="shared" si="183"/>
        <v>0</v>
      </c>
      <c r="AB101" s="56">
        <f t="shared" si="183"/>
        <v>0</v>
      </c>
      <c r="AC101" s="56">
        <f t="shared" si="183"/>
        <v>0</v>
      </c>
    </row>
    <row r="102" spans="1:29" ht="33.75">
      <c r="A102" s="8" t="s">
        <v>24</v>
      </c>
      <c r="B102" s="56">
        <f>(B97+B98)*1.5%</f>
        <v>0</v>
      </c>
      <c r="C102" s="56">
        <f t="shared" ref="C102:AC102" si="184">(C97+C98)*1.5%</f>
        <v>0</v>
      </c>
      <c r="D102" s="56">
        <f t="shared" si="184"/>
        <v>0</v>
      </c>
      <c r="E102" s="56">
        <f t="shared" si="184"/>
        <v>0</v>
      </c>
      <c r="F102" s="56">
        <f t="shared" si="184"/>
        <v>0</v>
      </c>
      <c r="G102" s="56">
        <f t="shared" si="184"/>
        <v>0</v>
      </c>
      <c r="H102" s="56">
        <f t="shared" si="184"/>
        <v>0</v>
      </c>
      <c r="I102" s="56">
        <f t="shared" si="184"/>
        <v>0</v>
      </c>
      <c r="J102" s="56">
        <f t="shared" si="184"/>
        <v>0</v>
      </c>
      <c r="K102" s="56">
        <f t="shared" si="184"/>
        <v>0</v>
      </c>
      <c r="L102" s="56">
        <f t="shared" si="184"/>
        <v>0</v>
      </c>
      <c r="M102" s="56">
        <f t="shared" si="184"/>
        <v>0</v>
      </c>
      <c r="N102" s="56">
        <f t="shared" si="184"/>
        <v>0</v>
      </c>
      <c r="O102" s="56">
        <f t="shared" si="184"/>
        <v>0</v>
      </c>
      <c r="P102" s="56">
        <f t="shared" si="184"/>
        <v>0</v>
      </c>
      <c r="Q102" s="56">
        <f t="shared" si="184"/>
        <v>0</v>
      </c>
      <c r="R102" s="56">
        <f t="shared" si="184"/>
        <v>0</v>
      </c>
      <c r="S102" s="56">
        <f t="shared" si="184"/>
        <v>0</v>
      </c>
      <c r="T102" s="56">
        <f t="shared" si="184"/>
        <v>0.01</v>
      </c>
      <c r="U102" s="56">
        <f t="shared" si="184"/>
        <v>0</v>
      </c>
      <c r="V102" s="56">
        <f t="shared" si="184"/>
        <v>0.01</v>
      </c>
      <c r="W102" s="56">
        <f t="shared" si="184"/>
        <v>0</v>
      </c>
      <c r="X102" s="56">
        <f t="shared" si="184"/>
        <v>0</v>
      </c>
      <c r="Y102" s="56">
        <f t="shared" si="184"/>
        <v>0</v>
      </c>
      <c r="Z102" s="56">
        <f t="shared" si="184"/>
        <v>0</v>
      </c>
      <c r="AA102" s="56">
        <f t="shared" si="184"/>
        <v>0</v>
      </c>
      <c r="AB102" s="56">
        <f t="shared" si="184"/>
        <v>0</v>
      </c>
      <c r="AC102" s="56">
        <f t="shared" si="184"/>
        <v>0</v>
      </c>
    </row>
    <row r="103" spans="1:29" ht="22.5">
      <c r="A103" s="8" t="s">
        <v>641</v>
      </c>
      <c r="B103" s="56">
        <f>B97*69.59%</f>
        <v>0.09</v>
      </c>
      <c r="C103" s="56">
        <f t="shared" ref="C103:AC103" si="185">C97*69.59%</f>
        <v>0.06</v>
      </c>
      <c r="D103" s="56">
        <f t="shared" si="185"/>
        <v>0.09</v>
      </c>
      <c r="E103" s="56">
        <f t="shared" si="185"/>
        <v>0.06</v>
      </c>
      <c r="F103" s="56">
        <f t="shared" si="185"/>
        <v>0.15</v>
      </c>
      <c r="G103" s="56">
        <f t="shared" si="185"/>
        <v>0.09</v>
      </c>
      <c r="H103" s="56">
        <f t="shared" si="185"/>
        <v>0.15</v>
      </c>
      <c r="I103" s="56">
        <f t="shared" si="185"/>
        <v>0.09</v>
      </c>
      <c r="J103" s="56">
        <f t="shared" si="185"/>
        <v>0.17</v>
      </c>
      <c r="K103" s="56">
        <f t="shared" si="185"/>
        <v>0.09</v>
      </c>
      <c r="L103" s="56">
        <f t="shared" si="185"/>
        <v>0.15</v>
      </c>
      <c r="M103" s="56">
        <f t="shared" si="185"/>
        <v>0.09</v>
      </c>
      <c r="N103" s="56">
        <f t="shared" si="185"/>
        <v>0.15</v>
      </c>
      <c r="O103" s="56">
        <f t="shared" si="185"/>
        <v>0.09</v>
      </c>
      <c r="P103" s="56">
        <f t="shared" si="185"/>
        <v>0.2</v>
      </c>
      <c r="Q103" s="56">
        <f t="shared" si="185"/>
        <v>0.12</v>
      </c>
      <c r="R103" s="56">
        <f t="shared" si="185"/>
        <v>0.17</v>
      </c>
      <c r="S103" s="56">
        <f t="shared" si="185"/>
        <v>7.0000000000000007E-2</v>
      </c>
      <c r="T103" s="56">
        <f t="shared" si="185"/>
        <v>0.36</v>
      </c>
      <c r="U103" s="56">
        <f t="shared" si="185"/>
        <v>0.17</v>
      </c>
      <c r="V103" s="56">
        <f t="shared" si="185"/>
        <v>0.36</v>
      </c>
      <c r="W103" s="56">
        <f t="shared" si="185"/>
        <v>0.17</v>
      </c>
      <c r="X103" s="56">
        <f t="shared" si="185"/>
        <v>0.15</v>
      </c>
      <c r="Y103" s="56">
        <f t="shared" si="185"/>
        <v>7.0000000000000007E-2</v>
      </c>
      <c r="Z103" s="56">
        <f t="shared" si="185"/>
        <v>0.17</v>
      </c>
      <c r="AA103" s="56">
        <f t="shared" si="185"/>
        <v>0.17</v>
      </c>
      <c r="AB103" s="56">
        <f t="shared" si="185"/>
        <v>0.12</v>
      </c>
      <c r="AC103" s="56">
        <f t="shared" si="185"/>
        <v>0.05</v>
      </c>
    </row>
    <row r="104" spans="1:29" ht="22.5">
      <c r="A104" s="8" t="s">
        <v>25</v>
      </c>
      <c r="B104" s="56">
        <v>0</v>
      </c>
      <c r="C104" s="56">
        <v>0</v>
      </c>
      <c r="D104" s="56">
        <v>0</v>
      </c>
      <c r="E104" s="56">
        <v>0</v>
      </c>
      <c r="F104" s="56">
        <v>0</v>
      </c>
      <c r="G104" s="56">
        <v>0</v>
      </c>
      <c r="H104" s="56">
        <v>0</v>
      </c>
      <c r="I104" s="56">
        <v>0</v>
      </c>
      <c r="J104" s="56">
        <v>0</v>
      </c>
      <c r="K104" s="56">
        <v>0</v>
      </c>
      <c r="L104" s="56">
        <v>0</v>
      </c>
      <c r="M104" s="56">
        <v>0</v>
      </c>
      <c r="N104" s="56">
        <v>0</v>
      </c>
      <c r="O104" s="56">
        <v>0</v>
      </c>
      <c r="P104" s="56">
        <v>0</v>
      </c>
      <c r="Q104" s="56">
        <v>0</v>
      </c>
      <c r="R104" s="56">
        <v>0</v>
      </c>
      <c r="S104" s="56">
        <v>0</v>
      </c>
      <c r="T104" s="56">
        <v>0</v>
      </c>
      <c r="U104" s="56">
        <v>0</v>
      </c>
      <c r="V104" s="56">
        <v>0</v>
      </c>
      <c r="W104" s="56">
        <v>0</v>
      </c>
      <c r="X104" s="56">
        <v>0</v>
      </c>
      <c r="Y104" s="56">
        <v>0</v>
      </c>
      <c r="Z104" s="56">
        <v>0</v>
      </c>
      <c r="AA104" s="56">
        <v>0</v>
      </c>
      <c r="AB104" s="56">
        <v>0</v>
      </c>
      <c r="AC104" s="56">
        <v>0</v>
      </c>
    </row>
    <row r="105" spans="1:29">
      <c r="A105" s="8" t="s">
        <v>26</v>
      </c>
      <c r="B105" s="56">
        <v>0</v>
      </c>
      <c r="C105" s="56">
        <v>0</v>
      </c>
      <c r="D105" s="56">
        <v>0</v>
      </c>
      <c r="E105" s="56">
        <v>0</v>
      </c>
      <c r="F105" s="56">
        <v>0</v>
      </c>
      <c r="G105" s="56">
        <v>0</v>
      </c>
      <c r="H105" s="56">
        <v>0</v>
      </c>
      <c r="I105" s="56">
        <v>0</v>
      </c>
      <c r="J105" s="56">
        <v>0</v>
      </c>
      <c r="K105" s="56">
        <v>0</v>
      </c>
      <c r="L105" s="56">
        <v>0</v>
      </c>
      <c r="M105" s="56">
        <v>0</v>
      </c>
      <c r="N105" s="56">
        <v>0</v>
      </c>
      <c r="O105" s="56">
        <v>0</v>
      </c>
      <c r="P105" s="56">
        <v>0</v>
      </c>
      <c r="Q105" s="56">
        <v>0</v>
      </c>
      <c r="R105" s="56">
        <v>0</v>
      </c>
      <c r="S105" s="56">
        <v>0</v>
      </c>
      <c r="T105" s="56">
        <v>0</v>
      </c>
      <c r="U105" s="56">
        <v>0</v>
      </c>
      <c r="V105" s="56">
        <v>0</v>
      </c>
      <c r="W105" s="56">
        <v>0</v>
      </c>
      <c r="X105" s="56">
        <v>0</v>
      </c>
      <c r="Y105" s="56">
        <v>0</v>
      </c>
      <c r="Z105" s="56">
        <v>0</v>
      </c>
      <c r="AA105" s="56">
        <v>0</v>
      </c>
      <c r="AB105" s="56">
        <v>0</v>
      </c>
      <c r="AC105" s="56">
        <v>0</v>
      </c>
    </row>
    <row r="106" spans="1:29">
      <c r="A106" s="8" t="s">
        <v>27</v>
      </c>
      <c r="B106" s="56">
        <f>B97+B98+B99+B103</f>
        <v>0.28000000000000003</v>
      </c>
      <c r="C106" s="56">
        <f t="shared" ref="C106:AC106" si="186">C97+C98+C99+C103</f>
        <v>0.18</v>
      </c>
      <c r="D106" s="56">
        <f t="shared" si="186"/>
        <v>0.28000000000000003</v>
      </c>
      <c r="E106" s="56">
        <f t="shared" si="186"/>
        <v>0.18</v>
      </c>
      <c r="F106" s="56">
        <f t="shared" si="186"/>
        <v>0.46</v>
      </c>
      <c r="G106" s="56">
        <f t="shared" si="186"/>
        <v>0.28000000000000003</v>
      </c>
      <c r="H106" s="56">
        <f t="shared" si="186"/>
        <v>0.46</v>
      </c>
      <c r="I106" s="56">
        <f t="shared" si="186"/>
        <v>0.28000000000000003</v>
      </c>
      <c r="J106" s="56">
        <f t="shared" si="186"/>
        <v>0.53</v>
      </c>
      <c r="K106" s="56">
        <f t="shared" si="186"/>
        <v>0.28000000000000003</v>
      </c>
      <c r="L106" s="56">
        <f t="shared" si="186"/>
        <v>0.46</v>
      </c>
      <c r="M106" s="56">
        <f t="shared" si="186"/>
        <v>0.28000000000000003</v>
      </c>
      <c r="N106" s="56">
        <f t="shared" si="186"/>
        <v>0.46</v>
      </c>
      <c r="O106" s="56">
        <f t="shared" si="186"/>
        <v>0.28000000000000003</v>
      </c>
      <c r="P106" s="56">
        <f t="shared" si="186"/>
        <v>0.62</v>
      </c>
      <c r="Q106" s="56">
        <f t="shared" si="186"/>
        <v>0.36</v>
      </c>
      <c r="R106" s="56">
        <f t="shared" si="186"/>
        <v>0.53</v>
      </c>
      <c r="S106" s="56">
        <f t="shared" si="186"/>
        <v>0.22</v>
      </c>
      <c r="T106" s="56">
        <f t="shared" si="186"/>
        <v>1.1200000000000001</v>
      </c>
      <c r="U106" s="56">
        <f t="shared" si="186"/>
        <v>0.53</v>
      </c>
      <c r="V106" s="56">
        <f t="shared" si="186"/>
        <v>1.1200000000000001</v>
      </c>
      <c r="W106" s="56">
        <f t="shared" si="186"/>
        <v>0.53</v>
      </c>
      <c r="X106" s="56">
        <f t="shared" si="186"/>
        <v>0.47</v>
      </c>
      <c r="Y106" s="56">
        <f t="shared" si="186"/>
        <v>0.22</v>
      </c>
      <c r="Z106" s="56">
        <f t="shared" si="186"/>
        <v>0.52</v>
      </c>
      <c r="AA106" s="56">
        <f t="shared" si="186"/>
        <v>0.52</v>
      </c>
      <c r="AB106" s="56">
        <f t="shared" si="186"/>
        <v>0.36</v>
      </c>
      <c r="AC106" s="56">
        <f t="shared" si="186"/>
        <v>0.16</v>
      </c>
    </row>
    <row r="107" spans="1:29" ht="22.5">
      <c r="A107" s="8" t="s">
        <v>28</v>
      </c>
      <c r="B107" s="87">
        <v>20</v>
      </c>
      <c r="C107" s="87">
        <v>20</v>
      </c>
      <c r="D107" s="87">
        <v>20</v>
      </c>
      <c r="E107" s="87">
        <v>20</v>
      </c>
      <c r="F107" s="87">
        <v>20</v>
      </c>
      <c r="G107" s="87">
        <v>20</v>
      </c>
      <c r="H107" s="87">
        <v>20</v>
      </c>
      <c r="I107" s="87">
        <v>20</v>
      </c>
      <c r="J107" s="87">
        <v>20</v>
      </c>
      <c r="K107" s="87">
        <v>20</v>
      </c>
      <c r="L107" s="87">
        <v>20</v>
      </c>
      <c r="M107" s="87">
        <v>20</v>
      </c>
      <c r="N107" s="87">
        <v>20</v>
      </c>
      <c r="O107" s="87">
        <v>20</v>
      </c>
      <c r="P107" s="87">
        <v>20</v>
      </c>
      <c r="Q107" s="87">
        <v>20</v>
      </c>
      <c r="R107" s="87">
        <v>20</v>
      </c>
      <c r="S107" s="87">
        <v>20</v>
      </c>
      <c r="T107" s="87">
        <v>20</v>
      </c>
      <c r="U107" s="87">
        <v>20</v>
      </c>
      <c r="V107" s="87">
        <v>20</v>
      </c>
      <c r="W107" s="87">
        <v>20</v>
      </c>
      <c r="X107" s="87">
        <v>20</v>
      </c>
      <c r="Y107" s="87">
        <v>20</v>
      </c>
      <c r="Z107" s="87">
        <v>20</v>
      </c>
      <c r="AA107" s="87">
        <v>20</v>
      </c>
      <c r="AB107" s="87">
        <v>20</v>
      </c>
      <c r="AC107" s="87">
        <v>20</v>
      </c>
    </row>
    <row r="108" spans="1:29">
      <c r="A108" s="8" t="s">
        <v>29</v>
      </c>
      <c r="B108" s="56">
        <f>B106*B107/100</f>
        <v>0.06</v>
      </c>
      <c r="C108" s="56">
        <f t="shared" ref="C108:AC108" si="187">C106*C107/100</f>
        <v>0.04</v>
      </c>
      <c r="D108" s="56">
        <f t="shared" si="187"/>
        <v>0.06</v>
      </c>
      <c r="E108" s="56">
        <f t="shared" si="187"/>
        <v>0.04</v>
      </c>
      <c r="F108" s="56">
        <f t="shared" si="187"/>
        <v>0.09</v>
      </c>
      <c r="G108" s="56">
        <f t="shared" si="187"/>
        <v>0.06</v>
      </c>
      <c r="H108" s="56">
        <f t="shared" si="187"/>
        <v>0.09</v>
      </c>
      <c r="I108" s="56">
        <f t="shared" si="187"/>
        <v>0.06</v>
      </c>
      <c r="J108" s="56">
        <f t="shared" si="187"/>
        <v>0.11</v>
      </c>
      <c r="K108" s="56">
        <f t="shared" si="187"/>
        <v>0.06</v>
      </c>
      <c r="L108" s="56">
        <f t="shared" si="187"/>
        <v>0.09</v>
      </c>
      <c r="M108" s="56">
        <f t="shared" si="187"/>
        <v>0.06</v>
      </c>
      <c r="N108" s="56">
        <f t="shared" si="187"/>
        <v>0.09</v>
      </c>
      <c r="O108" s="56">
        <f t="shared" si="187"/>
        <v>0.06</v>
      </c>
      <c r="P108" s="56">
        <f t="shared" si="187"/>
        <v>0.12</v>
      </c>
      <c r="Q108" s="56">
        <f t="shared" si="187"/>
        <v>7.0000000000000007E-2</v>
      </c>
      <c r="R108" s="56">
        <f t="shared" si="187"/>
        <v>0.11</v>
      </c>
      <c r="S108" s="56">
        <f t="shared" si="187"/>
        <v>0.04</v>
      </c>
      <c r="T108" s="56">
        <f t="shared" si="187"/>
        <v>0.22</v>
      </c>
      <c r="U108" s="56">
        <f t="shared" si="187"/>
        <v>0.11</v>
      </c>
      <c r="V108" s="56">
        <f t="shared" si="187"/>
        <v>0.22</v>
      </c>
      <c r="W108" s="56">
        <f t="shared" si="187"/>
        <v>0.11</v>
      </c>
      <c r="X108" s="56">
        <f t="shared" si="187"/>
        <v>0.09</v>
      </c>
      <c r="Y108" s="56">
        <f t="shared" si="187"/>
        <v>0.04</v>
      </c>
      <c r="Z108" s="56">
        <f t="shared" si="187"/>
        <v>0.1</v>
      </c>
      <c r="AA108" s="56">
        <f t="shared" si="187"/>
        <v>0.1</v>
      </c>
      <c r="AB108" s="56">
        <f t="shared" si="187"/>
        <v>7.0000000000000007E-2</v>
      </c>
      <c r="AC108" s="56">
        <f t="shared" si="187"/>
        <v>0.03</v>
      </c>
    </row>
    <row r="109" spans="1:29">
      <c r="A109" s="8" t="s">
        <v>30</v>
      </c>
      <c r="B109" s="56">
        <f>B106+B108</f>
        <v>0.34</v>
      </c>
      <c r="C109" s="56">
        <f t="shared" ref="C109:AC109" si="188">C106+C108</f>
        <v>0.22</v>
      </c>
      <c r="D109" s="56">
        <f t="shared" si="188"/>
        <v>0.34</v>
      </c>
      <c r="E109" s="56">
        <f t="shared" si="188"/>
        <v>0.22</v>
      </c>
      <c r="F109" s="56">
        <f t="shared" si="188"/>
        <v>0.55000000000000004</v>
      </c>
      <c r="G109" s="56">
        <f t="shared" si="188"/>
        <v>0.34</v>
      </c>
      <c r="H109" s="56">
        <f t="shared" si="188"/>
        <v>0.55000000000000004</v>
      </c>
      <c r="I109" s="56">
        <f t="shared" si="188"/>
        <v>0.34</v>
      </c>
      <c r="J109" s="56">
        <f t="shared" si="188"/>
        <v>0.64</v>
      </c>
      <c r="K109" s="56">
        <f t="shared" si="188"/>
        <v>0.34</v>
      </c>
      <c r="L109" s="56">
        <f t="shared" si="188"/>
        <v>0.55000000000000004</v>
      </c>
      <c r="M109" s="56">
        <f t="shared" si="188"/>
        <v>0.34</v>
      </c>
      <c r="N109" s="56">
        <f t="shared" si="188"/>
        <v>0.55000000000000004</v>
      </c>
      <c r="O109" s="56">
        <f t="shared" si="188"/>
        <v>0.34</v>
      </c>
      <c r="P109" s="56">
        <f t="shared" si="188"/>
        <v>0.74</v>
      </c>
      <c r="Q109" s="56">
        <f t="shared" si="188"/>
        <v>0.43</v>
      </c>
      <c r="R109" s="56">
        <f t="shared" si="188"/>
        <v>0.64</v>
      </c>
      <c r="S109" s="56">
        <f t="shared" si="188"/>
        <v>0.26</v>
      </c>
      <c r="T109" s="56">
        <f t="shared" si="188"/>
        <v>1.34</v>
      </c>
      <c r="U109" s="56">
        <f t="shared" si="188"/>
        <v>0.64</v>
      </c>
      <c r="V109" s="56">
        <f t="shared" si="188"/>
        <v>1.34</v>
      </c>
      <c r="W109" s="56">
        <f t="shared" si="188"/>
        <v>0.64</v>
      </c>
      <c r="X109" s="56">
        <f t="shared" si="188"/>
        <v>0.56000000000000005</v>
      </c>
      <c r="Y109" s="56">
        <f t="shared" si="188"/>
        <v>0.26</v>
      </c>
      <c r="Z109" s="56">
        <f t="shared" si="188"/>
        <v>0.62</v>
      </c>
      <c r="AA109" s="56">
        <f t="shared" si="188"/>
        <v>0.62</v>
      </c>
      <c r="AB109" s="56">
        <f t="shared" si="188"/>
        <v>0.43</v>
      </c>
      <c r="AC109" s="56">
        <f t="shared" si="188"/>
        <v>0.19</v>
      </c>
    </row>
    <row r="110" spans="1:29" ht="22.5">
      <c r="A110" s="8" t="s">
        <v>31</v>
      </c>
      <c r="B110" s="56">
        <v>0</v>
      </c>
      <c r="C110" s="56">
        <v>0</v>
      </c>
      <c r="D110" s="56">
        <v>0</v>
      </c>
      <c r="E110" s="56">
        <v>0</v>
      </c>
      <c r="F110" s="56">
        <v>0</v>
      </c>
      <c r="G110" s="56">
        <v>0</v>
      </c>
      <c r="H110" s="56">
        <v>0</v>
      </c>
      <c r="I110" s="56">
        <v>0</v>
      </c>
      <c r="J110" s="56">
        <v>0</v>
      </c>
      <c r="K110" s="56">
        <v>0</v>
      </c>
      <c r="L110" s="56">
        <v>0</v>
      </c>
      <c r="M110" s="56">
        <v>0</v>
      </c>
      <c r="N110" s="56">
        <v>0</v>
      </c>
      <c r="O110" s="56">
        <v>0</v>
      </c>
      <c r="P110" s="56">
        <v>0</v>
      </c>
      <c r="Q110" s="56">
        <v>0</v>
      </c>
      <c r="R110" s="56">
        <v>0</v>
      </c>
      <c r="S110" s="56">
        <v>0</v>
      </c>
      <c r="T110" s="56">
        <v>0</v>
      </c>
      <c r="U110" s="56">
        <v>0</v>
      </c>
      <c r="V110" s="56">
        <v>0</v>
      </c>
      <c r="W110" s="56">
        <v>0</v>
      </c>
      <c r="X110" s="56">
        <v>0</v>
      </c>
      <c r="Y110" s="56">
        <v>0</v>
      </c>
      <c r="Z110" s="56">
        <v>0</v>
      </c>
      <c r="AA110" s="56">
        <v>0</v>
      </c>
      <c r="AB110" s="56">
        <v>0</v>
      </c>
      <c r="AC110" s="56">
        <v>0</v>
      </c>
    </row>
    <row r="111" spans="1:29" ht="22.5">
      <c r="A111" s="8" t="s">
        <v>32</v>
      </c>
      <c r="B111" s="56">
        <f>B109</f>
        <v>0.34</v>
      </c>
      <c r="C111" s="56">
        <f>C109</f>
        <v>0.22</v>
      </c>
      <c r="D111" s="56">
        <f t="shared" ref="D111:AC111" si="189">D109</f>
        <v>0.34</v>
      </c>
      <c r="E111" s="56">
        <f t="shared" si="189"/>
        <v>0.22</v>
      </c>
      <c r="F111" s="56">
        <f t="shared" si="189"/>
        <v>0.55000000000000004</v>
      </c>
      <c r="G111" s="56">
        <f t="shared" si="189"/>
        <v>0.34</v>
      </c>
      <c r="H111" s="56">
        <f t="shared" si="189"/>
        <v>0.55000000000000004</v>
      </c>
      <c r="I111" s="56">
        <f t="shared" si="189"/>
        <v>0.34</v>
      </c>
      <c r="J111" s="56">
        <f t="shared" si="189"/>
        <v>0.64</v>
      </c>
      <c r="K111" s="56">
        <f t="shared" si="189"/>
        <v>0.34</v>
      </c>
      <c r="L111" s="56">
        <f t="shared" si="189"/>
        <v>0.55000000000000004</v>
      </c>
      <c r="M111" s="56">
        <f t="shared" si="189"/>
        <v>0.34</v>
      </c>
      <c r="N111" s="56">
        <f t="shared" si="189"/>
        <v>0.55000000000000004</v>
      </c>
      <c r="O111" s="56">
        <f t="shared" si="189"/>
        <v>0.34</v>
      </c>
      <c r="P111" s="56">
        <f t="shared" si="189"/>
        <v>0.74</v>
      </c>
      <c r="Q111" s="56">
        <f t="shared" si="189"/>
        <v>0.43</v>
      </c>
      <c r="R111" s="56">
        <f t="shared" si="189"/>
        <v>0.64</v>
      </c>
      <c r="S111" s="56">
        <f t="shared" si="189"/>
        <v>0.26</v>
      </c>
      <c r="T111" s="56">
        <f t="shared" si="189"/>
        <v>1.34</v>
      </c>
      <c r="U111" s="56">
        <f t="shared" si="189"/>
        <v>0.64</v>
      </c>
      <c r="V111" s="56">
        <f t="shared" si="189"/>
        <v>1.34</v>
      </c>
      <c r="W111" s="56">
        <f t="shared" si="189"/>
        <v>0.64</v>
      </c>
      <c r="X111" s="56">
        <f t="shared" si="189"/>
        <v>0.56000000000000005</v>
      </c>
      <c r="Y111" s="56">
        <f t="shared" si="189"/>
        <v>0.26</v>
      </c>
      <c r="Z111" s="56">
        <f t="shared" si="189"/>
        <v>0.62</v>
      </c>
      <c r="AA111" s="56">
        <f t="shared" si="189"/>
        <v>0.62</v>
      </c>
      <c r="AB111" s="56">
        <f t="shared" si="189"/>
        <v>0.43</v>
      </c>
      <c r="AC111" s="56">
        <f t="shared" si="189"/>
        <v>0.19</v>
      </c>
    </row>
    <row r="112" spans="1:29" ht="22.5">
      <c r="A112" s="8" t="s">
        <v>33</v>
      </c>
      <c r="B112" s="56">
        <v>0</v>
      </c>
      <c r="C112" s="56">
        <v>0</v>
      </c>
      <c r="D112" s="56">
        <v>0</v>
      </c>
      <c r="E112" s="56">
        <v>0</v>
      </c>
      <c r="F112" s="56">
        <v>0</v>
      </c>
      <c r="G112" s="56">
        <v>0</v>
      </c>
      <c r="H112" s="56">
        <v>0</v>
      </c>
      <c r="I112" s="56">
        <v>0</v>
      </c>
      <c r="J112" s="56">
        <v>0</v>
      </c>
      <c r="K112" s="56">
        <v>0</v>
      </c>
      <c r="L112" s="56">
        <v>0</v>
      </c>
      <c r="M112" s="56">
        <v>0</v>
      </c>
      <c r="N112" s="56">
        <v>0</v>
      </c>
      <c r="O112" s="56">
        <v>0</v>
      </c>
      <c r="P112" s="56">
        <v>0</v>
      </c>
      <c r="Q112" s="56">
        <v>0</v>
      </c>
      <c r="R112" s="56">
        <v>0</v>
      </c>
      <c r="S112" s="56">
        <v>0</v>
      </c>
      <c r="T112" s="56">
        <v>0</v>
      </c>
      <c r="U112" s="56">
        <v>0</v>
      </c>
      <c r="V112" s="56">
        <v>0</v>
      </c>
      <c r="W112" s="56">
        <v>0</v>
      </c>
      <c r="X112" s="56">
        <v>0</v>
      </c>
      <c r="Y112" s="56">
        <v>0</v>
      </c>
      <c r="Z112" s="56">
        <v>0</v>
      </c>
      <c r="AA112" s="56">
        <v>0</v>
      </c>
      <c r="AB112" s="56">
        <v>0</v>
      </c>
      <c r="AC112" s="56">
        <v>0</v>
      </c>
    </row>
    <row r="113" spans="1:29" ht="22.5">
      <c r="A113" s="8" t="s">
        <v>34</v>
      </c>
      <c r="B113" s="56">
        <f>B111*B112</f>
        <v>0</v>
      </c>
      <c r="C113" s="56">
        <f>C111*C112</f>
        <v>0</v>
      </c>
      <c r="D113" s="56">
        <f t="shared" ref="D113:AC113" si="190">D111*D112</f>
        <v>0</v>
      </c>
      <c r="E113" s="56">
        <f t="shared" si="190"/>
        <v>0</v>
      </c>
      <c r="F113" s="56">
        <f t="shared" si="190"/>
        <v>0</v>
      </c>
      <c r="G113" s="56">
        <f t="shared" si="190"/>
        <v>0</v>
      </c>
      <c r="H113" s="56">
        <f t="shared" si="190"/>
        <v>0</v>
      </c>
      <c r="I113" s="56">
        <f t="shared" si="190"/>
        <v>0</v>
      </c>
      <c r="J113" s="56">
        <f t="shared" si="190"/>
        <v>0</v>
      </c>
      <c r="K113" s="56">
        <f t="shared" si="190"/>
        <v>0</v>
      </c>
      <c r="L113" s="56">
        <f t="shared" si="190"/>
        <v>0</v>
      </c>
      <c r="M113" s="56">
        <f t="shared" si="190"/>
        <v>0</v>
      </c>
      <c r="N113" s="56">
        <f t="shared" si="190"/>
        <v>0</v>
      </c>
      <c r="O113" s="56">
        <f t="shared" si="190"/>
        <v>0</v>
      </c>
      <c r="P113" s="56">
        <f t="shared" si="190"/>
        <v>0</v>
      </c>
      <c r="Q113" s="56">
        <f t="shared" si="190"/>
        <v>0</v>
      </c>
      <c r="R113" s="56">
        <f t="shared" si="190"/>
        <v>0</v>
      </c>
      <c r="S113" s="56">
        <f t="shared" si="190"/>
        <v>0</v>
      </c>
      <c r="T113" s="56">
        <f t="shared" si="190"/>
        <v>0</v>
      </c>
      <c r="U113" s="56">
        <f t="shared" si="190"/>
        <v>0</v>
      </c>
      <c r="V113" s="56">
        <f t="shared" si="190"/>
        <v>0</v>
      </c>
      <c r="W113" s="56">
        <f t="shared" si="190"/>
        <v>0</v>
      </c>
      <c r="X113" s="56">
        <f t="shared" si="190"/>
        <v>0</v>
      </c>
      <c r="Y113" s="56">
        <f t="shared" si="190"/>
        <v>0</v>
      </c>
      <c r="Z113" s="56">
        <f t="shared" si="190"/>
        <v>0</v>
      </c>
      <c r="AA113" s="56">
        <f t="shared" si="190"/>
        <v>0</v>
      </c>
      <c r="AB113" s="56">
        <f t="shared" si="190"/>
        <v>0</v>
      </c>
      <c r="AC113" s="56">
        <f t="shared" si="190"/>
        <v>0</v>
      </c>
    </row>
    <row r="114" spans="1:29" ht="21">
      <c r="A114" s="10" t="s">
        <v>642</v>
      </c>
      <c r="B114" s="57">
        <f>B111+B113</f>
        <v>0.34</v>
      </c>
      <c r="C114" s="57">
        <f t="shared" ref="C114:AC114" si="191">C111+C113</f>
        <v>0.22</v>
      </c>
      <c r="D114" s="57">
        <f t="shared" si="191"/>
        <v>0.34</v>
      </c>
      <c r="E114" s="57">
        <f t="shared" si="191"/>
        <v>0.22</v>
      </c>
      <c r="F114" s="57">
        <f t="shared" si="191"/>
        <v>0.55000000000000004</v>
      </c>
      <c r="G114" s="57">
        <f t="shared" si="191"/>
        <v>0.34</v>
      </c>
      <c r="H114" s="57">
        <f t="shared" si="191"/>
        <v>0.55000000000000004</v>
      </c>
      <c r="I114" s="57">
        <f t="shared" si="191"/>
        <v>0.34</v>
      </c>
      <c r="J114" s="57">
        <f t="shared" si="191"/>
        <v>0.64</v>
      </c>
      <c r="K114" s="57">
        <f t="shared" si="191"/>
        <v>0.34</v>
      </c>
      <c r="L114" s="57">
        <f t="shared" si="191"/>
        <v>0.55000000000000004</v>
      </c>
      <c r="M114" s="57">
        <f t="shared" si="191"/>
        <v>0.34</v>
      </c>
      <c r="N114" s="57">
        <f t="shared" si="191"/>
        <v>0.55000000000000004</v>
      </c>
      <c r="O114" s="57">
        <f t="shared" si="191"/>
        <v>0.34</v>
      </c>
      <c r="P114" s="57">
        <f t="shared" si="191"/>
        <v>0.74</v>
      </c>
      <c r="Q114" s="57">
        <f t="shared" si="191"/>
        <v>0.43</v>
      </c>
      <c r="R114" s="57">
        <f t="shared" si="191"/>
        <v>0.64</v>
      </c>
      <c r="S114" s="57">
        <f t="shared" si="191"/>
        <v>0.26</v>
      </c>
      <c r="T114" s="57">
        <f t="shared" si="191"/>
        <v>1.34</v>
      </c>
      <c r="U114" s="57">
        <f t="shared" si="191"/>
        <v>0.64</v>
      </c>
      <c r="V114" s="57">
        <f t="shared" si="191"/>
        <v>1.34</v>
      </c>
      <c r="W114" s="57">
        <f t="shared" si="191"/>
        <v>0.64</v>
      </c>
      <c r="X114" s="57">
        <f t="shared" si="191"/>
        <v>0.56000000000000005</v>
      </c>
      <c r="Y114" s="57">
        <f t="shared" si="191"/>
        <v>0.26</v>
      </c>
      <c r="Z114" s="57">
        <f t="shared" si="191"/>
        <v>0.62</v>
      </c>
      <c r="AA114" s="57">
        <f t="shared" si="191"/>
        <v>0.62</v>
      </c>
      <c r="AB114" s="57">
        <f t="shared" si="191"/>
        <v>0.43</v>
      </c>
      <c r="AC114" s="57">
        <f t="shared" si="191"/>
        <v>0.19</v>
      </c>
    </row>
    <row r="115" spans="1:29">
      <c r="A115" s="5" t="s">
        <v>36</v>
      </c>
      <c r="B115" s="5"/>
      <c r="C115" s="5"/>
      <c r="D115" s="5"/>
      <c r="E115" s="5"/>
      <c r="F115" s="5" t="s">
        <v>272</v>
      </c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</row>
    <row r="118" spans="1:29" ht="15.75">
      <c r="A118" s="5"/>
      <c r="B118" s="5"/>
      <c r="C118" s="5"/>
      <c r="D118" s="5"/>
      <c r="E118" s="5"/>
      <c r="F118" s="5"/>
      <c r="G118" s="5"/>
      <c r="H118" s="5"/>
      <c r="I118" s="5"/>
      <c r="J118" s="3" t="s">
        <v>17</v>
      </c>
      <c r="K118" s="3"/>
      <c r="L118" s="3"/>
      <c r="M118" s="3"/>
      <c r="N118" s="58"/>
      <c r="O118" s="58"/>
      <c r="P118" s="6"/>
      <c r="Q118" s="6"/>
      <c r="R118" s="6"/>
      <c r="S118" s="6"/>
      <c r="T118" s="6"/>
      <c r="U118" s="6"/>
      <c r="V118" s="6"/>
      <c r="W118" s="6"/>
    </row>
    <row r="119" spans="1:29" ht="15.75">
      <c r="A119" s="5"/>
      <c r="B119" s="5"/>
      <c r="C119" s="5"/>
      <c r="D119" s="5"/>
      <c r="E119" s="5"/>
      <c r="F119" s="5"/>
      <c r="G119" s="5"/>
      <c r="H119" s="5"/>
      <c r="I119" s="5"/>
      <c r="J119" s="3" t="s">
        <v>299</v>
      </c>
      <c r="K119" s="3"/>
      <c r="L119" s="3"/>
      <c r="M119" s="3"/>
      <c r="N119" s="58"/>
      <c r="O119" s="58"/>
      <c r="P119" s="6"/>
      <c r="Q119" s="6"/>
      <c r="R119" s="6"/>
      <c r="S119" s="6"/>
      <c r="T119" s="6"/>
      <c r="U119" s="6"/>
      <c r="V119" s="6"/>
      <c r="W119" s="6"/>
    </row>
    <row r="120" spans="1:29" ht="15.75">
      <c r="A120" s="5"/>
      <c r="B120" s="5"/>
      <c r="C120" s="5"/>
      <c r="D120" s="5"/>
      <c r="E120" s="5"/>
      <c r="F120" s="5"/>
      <c r="G120" s="5"/>
      <c r="H120" s="5"/>
      <c r="I120" s="5"/>
      <c r="J120" s="3" t="s">
        <v>35</v>
      </c>
      <c r="K120" s="3"/>
      <c r="L120" s="3"/>
      <c r="M120" s="3"/>
      <c r="N120" s="58"/>
      <c r="O120" s="58"/>
      <c r="P120" s="6"/>
      <c r="Q120" s="6"/>
      <c r="R120" s="6"/>
      <c r="S120" s="6"/>
      <c r="T120" s="6"/>
      <c r="U120" s="6"/>
      <c r="V120" s="6"/>
      <c r="W120" s="6"/>
    </row>
    <row r="121" spans="1:29" ht="15.75">
      <c r="A121" s="5"/>
      <c r="B121" s="5"/>
      <c r="C121" s="5"/>
      <c r="D121" s="5"/>
      <c r="E121" s="5"/>
      <c r="F121" s="5"/>
      <c r="G121" s="5"/>
      <c r="H121" s="5"/>
      <c r="I121" s="5"/>
      <c r="J121" s="3" t="s">
        <v>271</v>
      </c>
      <c r="K121" s="3"/>
      <c r="L121" s="3"/>
      <c r="M121" s="3"/>
      <c r="N121" s="58"/>
      <c r="O121" s="58"/>
      <c r="P121" s="6"/>
      <c r="Q121" s="6"/>
      <c r="R121" s="6"/>
      <c r="S121" s="6"/>
      <c r="T121" s="6"/>
      <c r="U121" s="6"/>
      <c r="V121" s="6"/>
      <c r="W121" s="6"/>
    </row>
    <row r="122" spans="1:29" ht="15.75">
      <c r="A122" s="5"/>
      <c r="B122" s="5"/>
      <c r="C122" s="5"/>
      <c r="D122" s="5"/>
      <c r="E122" s="5"/>
      <c r="F122" s="5"/>
      <c r="G122" s="5"/>
      <c r="H122" s="5"/>
      <c r="I122" s="5"/>
      <c r="J122" s="3" t="s">
        <v>624</v>
      </c>
      <c r="K122" s="3"/>
      <c r="L122" s="3"/>
      <c r="M122" s="3"/>
      <c r="N122" s="58"/>
      <c r="O122" s="58"/>
      <c r="P122" s="6"/>
      <c r="Q122" s="6"/>
      <c r="R122" s="6"/>
      <c r="S122" s="6"/>
      <c r="T122" s="6"/>
      <c r="U122" s="6"/>
      <c r="V122" s="6"/>
      <c r="W122" s="6"/>
    </row>
    <row r="123" spans="1:29">
      <c r="A123" s="7" t="s">
        <v>18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</row>
    <row r="124" spans="1:29" ht="203.25" customHeight="1">
      <c r="A124" s="180" t="s">
        <v>19</v>
      </c>
      <c r="B124" s="184" t="s">
        <v>682</v>
      </c>
      <c r="C124" s="185"/>
      <c r="D124" s="184" t="s">
        <v>683</v>
      </c>
      <c r="E124" s="185"/>
      <c r="F124" s="184" t="s">
        <v>685</v>
      </c>
      <c r="G124" s="185"/>
      <c r="H124" s="184" t="s">
        <v>684</v>
      </c>
      <c r="I124" s="185"/>
      <c r="J124" s="184" t="s">
        <v>686</v>
      </c>
      <c r="K124" s="185"/>
      <c r="L124" s="184" t="s">
        <v>687</v>
      </c>
      <c r="M124" s="185"/>
      <c r="N124" s="184" t="s">
        <v>688</v>
      </c>
      <c r="O124" s="185"/>
      <c r="P124" s="184" t="s">
        <v>689</v>
      </c>
      <c r="Q124" s="185"/>
      <c r="R124" s="184" t="s">
        <v>690</v>
      </c>
      <c r="S124" s="185"/>
      <c r="T124" s="184" t="s">
        <v>691</v>
      </c>
      <c r="U124" s="185"/>
      <c r="V124" s="184" t="s">
        <v>692</v>
      </c>
      <c r="W124" s="185"/>
      <c r="X124" s="184" t="s">
        <v>693</v>
      </c>
      <c r="Y124" s="185"/>
      <c r="Z124" s="184" t="s">
        <v>694</v>
      </c>
      <c r="AA124" s="185"/>
      <c r="AB124" s="184" t="s">
        <v>695</v>
      </c>
      <c r="AC124" s="185"/>
    </row>
    <row r="125" spans="1:29" ht="52.5">
      <c r="A125" s="181"/>
      <c r="B125" s="86" t="s">
        <v>48</v>
      </c>
      <c r="C125" s="86" t="s">
        <v>49</v>
      </c>
      <c r="D125" s="86" t="s">
        <v>48</v>
      </c>
      <c r="E125" s="86" t="s">
        <v>49</v>
      </c>
      <c r="F125" s="86" t="s">
        <v>48</v>
      </c>
      <c r="G125" s="86" t="s">
        <v>49</v>
      </c>
      <c r="H125" s="86" t="s">
        <v>48</v>
      </c>
      <c r="I125" s="86" t="s">
        <v>49</v>
      </c>
      <c r="J125" s="86" t="s">
        <v>48</v>
      </c>
      <c r="K125" s="86" t="s">
        <v>49</v>
      </c>
      <c r="L125" s="86" t="s">
        <v>48</v>
      </c>
      <c r="M125" s="86" t="s">
        <v>49</v>
      </c>
      <c r="N125" s="86" t="s">
        <v>48</v>
      </c>
      <c r="O125" s="86" t="s">
        <v>49</v>
      </c>
      <c r="P125" s="86" t="s">
        <v>48</v>
      </c>
      <c r="Q125" s="86" t="s">
        <v>49</v>
      </c>
      <c r="R125" s="86" t="s">
        <v>48</v>
      </c>
      <c r="S125" s="86" t="s">
        <v>49</v>
      </c>
      <c r="T125" s="86" t="s">
        <v>48</v>
      </c>
      <c r="U125" s="86" t="s">
        <v>49</v>
      </c>
      <c r="V125" s="86" t="s">
        <v>48</v>
      </c>
      <c r="W125" s="86" t="s">
        <v>49</v>
      </c>
      <c r="X125" s="86" t="s">
        <v>48</v>
      </c>
      <c r="Y125" s="86" t="s">
        <v>49</v>
      </c>
      <c r="Z125" s="86" t="s">
        <v>48</v>
      </c>
      <c r="AA125" s="86" t="s">
        <v>49</v>
      </c>
      <c r="AB125" s="86" t="s">
        <v>48</v>
      </c>
      <c r="AC125" s="86" t="s">
        <v>49</v>
      </c>
    </row>
    <row r="126" spans="1:29">
      <c r="A126" s="8" t="s">
        <v>20</v>
      </c>
      <c r="B126" s="56">
        <v>0.34</v>
      </c>
      <c r="C126" s="56">
        <v>0.19</v>
      </c>
      <c r="D126" s="56">
        <v>0.43</v>
      </c>
      <c r="E126" s="56">
        <v>0.25</v>
      </c>
      <c r="F126" s="56">
        <v>0.25</v>
      </c>
      <c r="G126" s="56">
        <v>0.15</v>
      </c>
      <c r="H126" s="56">
        <v>0.15</v>
      </c>
      <c r="I126" s="56">
        <v>7.0000000000000007E-2</v>
      </c>
      <c r="J126" s="56">
        <v>0.19</v>
      </c>
      <c r="K126" s="56">
        <v>0.09</v>
      </c>
      <c r="L126" s="56">
        <v>0.19</v>
      </c>
      <c r="M126" s="56">
        <v>0.11</v>
      </c>
      <c r="N126" s="56">
        <v>0.19</v>
      </c>
      <c r="O126" s="56">
        <v>0.11</v>
      </c>
      <c r="P126" s="56">
        <v>0.17</v>
      </c>
      <c r="Q126" s="56">
        <v>7.0000000000000007E-2</v>
      </c>
      <c r="R126" s="56">
        <v>0.41</v>
      </c>
      <c r="S126" s="56">
        <v>0.09</v>
      </c>
      <c r="T126" s="56">
        <v>0.28999999999999998</v>
      </c>
      <c r="U126" s="56">
        <v>0.15</v>
      </c>
      <c r="V126" s="56">
        <v>0.21</v>
      </c>
      <c r="W126" s="56">
        <v>0.15</v>
      </c>
      <c r="X126" s="56">
        <v>0.21</v>
      </c>
      <c r="Y126" s="56">
        <v>0.15</v>
      </c>
      <c r="Z126" s="56">
        <v>0.21</v>
      </c>
      <c r="AA126" s="56">
        <v>0.15</v>
      </c>
      <c r="AB126" s="56">
        <v>0.31</v>
      </c>
      <c r="AC126" s="56">
        <v>0.22</v>
      </c>
    </row>
    <row r="127" spans="1:29" ht="22.5">
      <c r="A127" s="8" t="s">
        <v>21</v>
      </c>
      <c r="B127" s="56">
        <f>B126*7.8%</f>
        <v>0.03</v>
      </c>
      <c r="C127" s="56">
        <f t="shared" ref="C127:AC127" si="192">C126*7.8%</f>
        <v>0.01</v>
      </c>
      <c r="D127" s="56">
        <f t="shared" si="192"/>
        <v>0.03</v>
      </c>
      <c r="E127" s="56">
        <f t="shared" si="192"/>
        <v>0.02</v>
      </c>
      <c r="F127" s="56">
        <f t="shared" si="192"/>
        <v>0.02</v>
      </c>
      <c r="G127" s="56">
        <f t="shared" si="192"/>
        <v>0.01</v>
      </c>
      <c r="H127" s="56">
        <f t="shared" si="192"/>
        <v>0.01</v>
      </c>
      <c r="I127" s="56">
        <f t="shared" si="192"/>
        <v>0.01</v>
      </c>
      <c r="J127" s="56">
        <f t="shared" si="192"/>
        <v>0.01</v>
      </c>
      <c r="K127" s="56">
        <f t="shared" si="192"/>
        <v>0.01</v>
      </c>
      <c r="L127" s="56">
        <f t="shared" si="192"/>
        <v>0.01</v>
      </c>
      <c r="M127" s="56">
        <f t="shared" si="192"/>
        <v>0.01</v>
      </c>
      <c r="N127" s="56">
        <f t="shared" si="192"/>
        <v>0.01</v>
      </c>
      <c r="O127" s="56">
        <f t="shared" si="192"/>
        <v>0.01</v>
      </c>
      <c r="P127" s="56">
        <f t="shared" si="192"/>
        <v>0.01</v>
      </c>
      <c r="Q127" s="56">
        <f t="shared" si="192"/>
        <v>0.01</v>
      </c>
      <c r="R127" s="56">
        <f t="shared" si="192"/>
        <v>0.03</v>
      </c>
      <c r="S127" s="56">
        <f t="shared" si="192"/>
        <v>0.01</v>
      </c>
      <c r="T127" s="56">
        <f t="shared" si="192"/>
        <v>0.02</v>
      </c>
      <c r="U127" s="56">
        <f t="shared" si="192"/>
        <v>0.01</v>
      </c>
      <c r="V127" s="56">
        <f t="shared" si="192"/>
        <v>0.02</v>
      </c>
      <c r="W127" s="56">
        <f t="shared" si="192"/>
        <v>0.01</v>
      </c>
      <c r="X127" s="56">
        <f t="shared" si="192"/>
        <v>0.02</v>
      </c>
      <c r="Y127" s="56">
        <f t="shared" si="192"/>
        <v>0.01</v>
      </c>
      <c r="Z127" s="56">
        <f t="shared" si="192"/>
        <v>0.02</v>
      </c>
      <c r="AA127" s="56">
        <f t="shared" si="192"/>
        <v>0.01</v>
      </c>
      <c r="AB127" s="56">
        <f t="shared" si="192"/>
        <v>0.02</v>
      </c>
      <c r="AC127" s="56">
        <f t="shared" si="192"/>
        <v>0.02</v>
      </c>
    </row>
    <row r="128" spans="1:29">
      <c r="A128" s="8" t="s">
        <v>22</v>
      </c>
      <c r="B128" s="56">
        <f>B129+B130+B131</f>
        <v>0.14000000000000001</v>
      </c>
      <c r="C128" s="56">
        <f>C129+C130+C131</f>
        <v>7.0000000000000007E-2</v>
      </c>
      <c r="D128" s="56">
        <f t="shared" ref="D128:AC128" si="193">D129+D130+D131</f>
        <v>0.17</v>
      </c>
      <c r="E128" s="56">
        <f t="shared" si="193"/>
        <v>0.09</v>
      </c>
      <c r="F128" s="56">
        <f t="shared" si="193"/>
        <v>0.09</v>
      </c>
      <c r="G128" s="56">
        <f t="shared" si="193"/>
        <v>0.05</v>
      </c>
      <c r="H128" s="56">
        <f t="shared" si="193"/>
        <v>0.05</v>
      </c>
      <c r="I128" s="56">
        <f t="shared" si="193"/>
        <v>0.03</v>
      </c>
      <c r="J128" s="56">
        <f t="shared" si="193"/>
        <v>7.0000000000000007E-2</v>
      </c>
      <c r="K128" s="56">
        <f t="shared" si="193"/>
        <v>0.03</v>
      </c>
      <c r="L128" s="56">
        <f t="shared" si="193"/>
        <v>7.0000000000000007E-2</v>
      </c>
      <c r="M128" s="56">
        <f t="shared" si="193"/>
        <v>0.04</v>
      </c>
      <c r="N128" s="56">
        <f t="shared" si="193"/>
        <v>7.0000000000000007E-2</v>
      </c>
      <c r="O128" s="56">
        <f t="shared" si="193"/>
        <v>0.04</v>
      </c>
      <c r="P128" s="56">
        <f t="shared" si="193"/>
        <v>0.06</v>
      </c>
      <c r="Q128" s="56">
        <f t="shared" si="193"/>
        <v>0.03</v>
      </c>
      <c r="R128" s="56">
        <f t="shared" si="193"/>
        <v>0.16</v>
      </c>
      <c r="S128" s="56">
        <f t="shared" si="193"/>
        <v>0.03</v>
      </c>
      <c r="T128" s="56">
        <f t="shared" si="193"/>
        <v>0.11</v>
      </c>
      <c r="U128" s="56">
        <f t="shared" si="193"/>
        <v>0.05</v>
      </c>
      <c r="V128" s="56">
        <f t="shared" si="193"/>
        <v>0.08</v>
      </c>
      <c r="W128" s="56">
        <f t="shared" si="193"/>
        <v>0.05</v>
      </c>
      <c r="X128" s="56">
        <f t="shared" si="193"/>
        <v>0.08</v>
      </c>
      <c r="Y128" s="56">
        <f t="shared" si="193"/>
        <v>0.05</v>
      </c>
      <c r="Z128" s="56">
        <f t="shared" si="193"/>
        <v>0.08</v>
      </c>
      <c r="AA128" s="56">
        <f t="shared" si="193"/>
        <v>0.05</v>
      </c>
      <c r="AB128" s="56">
        <f t="shared" si="193"/>
        <v>0.11</v>
      </c>
      <c r="AC128" s="56">
        <f t="shared" si="193"/>
        <v>0.08</v>
      </c>
    </row>
    <row r="129" spans="1:29" ht="33.75">
      <c r="A129" s="8" t="s">
        <v>23</v>
      </c>
      <c r="B129" s="56">
        <f>(B126+B127)*34%</f>
        <v>0.13</v>
      </c>
      <c r="C129" s="56">
        <f t="shared" ref="C129:AC129" si="194">(C126+C127)*34%</f>
        <v>7.0000000000000007E-2</v>
      </c>
      <c r="D129" s="56">
        <f t="shared" si="194"/>
        <v>0.16</v>
      </c>
      <c r="E129" s="56">
        <f t="shared" si="194"/>
        <v>0.09</v>
      </c>
      <c r="F129" s="56">
        <f t="shared" si="194"/>
        <v>0.09</v>
      </c>
      <c r="G129" s="56">
        <f t="shared" si="194"/>
        <v>0.05</v>
      </c>
      <c r="H129" s="56">
        <f t="shared" si="194"/>
        <v>0.05</v>
      </c>
      <c r="I129" s="56">
        <f t="shared" si="194"/>
        <v>0.03</v>
      </c>
      <c r="J129" s="56">
        <f t="shared" si="194"/>
        <v>7.0000000000000007E-2</v>
      </c>
      <c r="K129" s="56">
        <f t="shared" si="194"/>
        <v>0.03</v>
      </c>
      <c r="L129" s="56">
        <f t="shared" si="194"/>
        <v>7.0000000000000007E-2</v>
      </c>
      <c r="M129" s="56">
        <f t="shared" si="194"/>
        <v>0.04</v>
      </c>
      <c r="N129" s="56">
        <f t="shared" si="194"/>
        <v>7.0000000000000007E-2</v>
      </c>
      <c r="O129" s="56">
        <f t="shared" si="194"/>
        <v>0.04</v>
      </c>
      <c r="P129" s="56">
        <f t="shared" si="194"/>
        <v>0.06</v>
      </c>
      <c r="Q129" s="56">
        <f t="shared" si="194"/>
        <v>0.03</v>
      </c>
      <c r="R129" s="56">
        <f t="shared" si="194"/>
        <v>0.15</v>
      </c>
      <c r="S129" s="56">
        <f t="shared" si="194"/>
        <v>0.03</v>
      </c>
      <c r="T129" s="56">
        <f t="shared" si="194"/>
        <v>0.11</v>
      </c>
      <c r="U129" s="56">
        <f t="shared" si="194"/>
        <v>0.05</v>
      </c>
      <c r="V129" s="56">
        <f t="shared" si="194"/>
        <v>0.08</v>
      </c>
      <c r="W129" s="56">
        <f t="shared" si="194"/>
        <v>0.05</v>
      </c>
      <c r="X129" s="56">
        <f t="shared" si="194"/>
        <v>0.08</v>
      </c>
      <c r="Y129" s="56">
        <f t="shared" si="194"/>
        <v>0.05</v>
      </c>
      <c r="Z129" s="56">
        <f t="shared" si="194"/>
        <v>0.08</v>
      </c>
      <c r="AA129" s="56">
        <f t="shared" si="194"/>
        <v>0.05</v>
      </c>
      <c r="AB129" s="56">
        <f t="shared" si="194"/>
        <v>0.11</v>
      </c>
      <c r="AC129" s="56">
        <f t="shared" si="194"/>
        <v>0.08</v>
      </c>
    </row>
    <row r="130" spans="1:29" ht="67.5">
      <c r="A130" s="8" t="s">
        <v>640</v>
      </c>
      <c r="B130" s="56">
        <f>(B126+B127)*0.08%</f>
        <v>0</v>
      </c>
      <c r="C130" s="56">
        <f t="shared" ref="C130:AC130" si="195">(C126+C127)*0.08%</f>
        <v>0</v>
      </c>
      <c r="D130" s="56">
        <f t="shared" si="195"/>
        <v>0</v>
      </c>
      <c r="E130" s="56">
        <f t="shared" si="195"/>
        <v>0</v>
      </c>
      <c r="F130" s="56">
        <f t="shared" si="195"/>
        <v>0</v>
      </c>
      <c r="G130" s="56">
        <f t="shared" si="195"/>
        <v>0</v>
      </c>
      <c r="H130" s="56">
        <f t="shared" si="195"/>
        <v>0</v>
      </c>
      <c r="I130" s="56">
        <f t="shared" si="195"/>
        <v>0</v>
      </c>
      <c r="J130" s="56">
        <f t="shared" si="195"/>
        <v>0</v>
      </c>
      <c r="K130" s="56">
        <f t="shared" si="195"/>
        <v>0</v>
      </c>
      <c r="L130" s="56">
        <f t="shared" si="195"/>
        <v>0</v>
      </c>
      <c r="M130" s="56">
        <f t="shared" si="195"/>
        <v>0</v>
      </c>
      <c r="N130" s="56">
        <f t="shared" si="195"/>
        <v>0</v>
      </c>
      <c r="O130" s="56">
        <f t="shared" si="195"/>
        <v>0</v>
      </c>
      <c r="P130" s="56">
        <f t="shared" si="195"/>
        <v>0</v>
      </c>
      <c r="Q130" s="56">
        <f t="shared" si="195"/>
        <v>0</v>
      </c>
      <c r="R130" s="56">
        <f t="shared" si="195"/>
        <v>0</v>
      </c>
      <c r="S130" s="56">
        <f t="shared" si="195"/>
        <v>0</v>
      </c>
      <c r="T130" s="56">
        <f t="shared" si="195"/>
        <v>0</v>
      </c>
      <c r="U130" s="56">
        <f t="shared" si="195"/>
        <v>0</v>
      </c>
      <c r="V130" s="56">
        <f t="shared" si="195"/>
        <v>0</v>
      </c>
      <c r="W130" s="56">
        <f t="shared" si="195"/>
        <v>0</v>
      </c>
      <c r="X130" s="56">
        <f t="shared" si="195"/>
        <v>0</v>
      </c>
      <c r="Y130" s="56">
        <f t="shared" si="195"/>
        <v>0</v>
      </c>
      <c r="Z130" s="56">
        <f t="shared" si="195"/>
        <v>0</v>
      </c>
      <c r="AA130" s="56">
        <f t="shared" si="195"/>
        <v>0</v>
      </c>
      <c r="AB130" s="56">
        <f t="shared" si="195"/>
        <v>0</v>
      </c>
      <c r="AC130" s="56">
        <f t="shared" si="195"/>
        <v>0</v>
      </c>
    </row>
    <row r="131" spans="1:29" ht="33.75">
      <c r="A131" s="8" t="s">
        <v>24</v>
      </c>
      <c r="B131" s="56">
        <f>(B126+B127)*1.5%</f>
        <v>0.01</v>
      </c>
      <c r="C131" s="56">
        <f t="shared" ref="C131:AC131" si="196">(C126+C127)*1.5%</f>
        <v>0</v>
      </c>
      <c r="D131" s="56">
        <f t="shared" si="196"/>
        <v>0.01</v>
      </c>
      <c r="E131" s="56">
        <f t="shared" si="196"/>
        <v>0</v>
      </c>
      <c r="F131" s="56">
        <f t="shared" si="196"/>
        <v>0</v>
      </c>
      <c r="G131" s="56">
        <f t="shared" si="196"/>
        <v>0</v>
      </c>
      <c r="H131" s="56">
        <f t="shared" si="196"/>
        <v>0</v>
      </c>
      <c r="I131" s="56">
        <f t="shared" si="196"/>
        <v>0</v>
      </c>
      <c r="J131" s="56">
        <f t="shared" si="196"/>
        <v>0</v>
      </c>
      <c r="K131" s="56">
        <f t="shared" si="196"/>
        <v>0</v>
      </c>
      <c r="L131" s="56">
        <f t="shared" si="196"/>
        <v>0</v>
      </c>
      <c r="M131" s="56">
        <f t="shared" si="196"/>
        <v>0</v>
      </c>
      <c r="N131" s="56">
        <f t="shared" si="196"/>
        <v>0</v>
      </c>
      <c r="O131" s="56">
        <f t="shared" si="196"/>
        <v>0</v>
      </c>
      <c r="P131" s="56">
        <f t="shared" si="196"/>
        <v>0</v>
      </c>
      <c r="Q131" s="56">
        <f t="shared" si="196"/>
        <v>0</v>
      </c>
      <c r="R131" s="56">
        <f t="shared" si="196"/>
        <v>0.01</v>
      </c>
      <c r="S131" s="56">
        <f t="shared" si="196"/>
        <v>0</v>
      </c>
      <c r="T131" s="56">
        <f t="shared" si="196"/>
        <v>0</v>
      </c>
      <c r="U131" s="56">
        <f t="shared" si="196"/>
        <v>0</v>
      </c>
      <c r="V131" s="56">
        <f t="shared" si="196"/>
        <v>0</v>
      </c>
      <c r="W131" s="56">
        <f t="shared" si="196"/>
        <v>0</v>
      </c>
      <c r="X131" s="56">
        <f t="shared" si="196"/>
        <v>0</v>
      </c>
      <c r="Y131" s="56">
        <f t="shared" si="196"/>
        <v>0</v>
      </c>
      <c r="Z131" s="56">
        <f t="shared" si="196"/>
        <v>0</v>
      </c>
      <c r="AA131" s="56">
        <f t="shared" si="196"/>
        <v>0</v>
      </c>
      <c r="AB131" s="56">
        <f t="shared" si="196"/>
        <v>0</v>
      </c>
      <c r="AC131" s="56">
        <f t="shared" si="196"/>
        <v>0</v>
      </c>
    </row>
    <row r="132" spans="1:29" ht="13.5" customHeight="1">
      <c r="A132" s="8" t="s">
        <v>641</v>
      </c>
      <c r="B132" s="56">
        <f>B126*69.59%</f>
        <v>0.24</v>
      </c>
      <c r="C132" s="56">
        <f t="shared" ref="C132:AC132" si="197">C126*69.59%</f>
        <v>0.13</v>
      </c>
      <c r="D132" s="56">
        <f t="shared" si="197"/>
        <v>0.3</v>
      </c>
      <c r="E132" s="56">
        <f t="shared" si="197"/>
        <v>0.17</v>
      </c>
      <c r="F132" s="56">
        <f t="shared" si="197"/>
        <v>0.17</v>
      </c>
      <c r="G132" s="56">
        <f t="shared" si="197"/>
        <v>0.1</v>
      </c>
      <c r="H132" s="56">
        <f t="shared" si="197"/>
        <v>0.1</v>
      </c>
      <c r="I132" s="56">
        <f t="shared" si="197"/>
        <v>0.05</v>
      </c>
      <c r="J132" s="56">
        <f t="shared" si="197"/>
        <v>0.13</v>
      </c>
      <c r="K132" s="56">
        <f t="shared" si="197"/>
        <v>0.06</v>
      </c>
      <c r="L132" s="56">
        <f t="shared" si="197"/>
        <v>0.13</v>
      </c>
      <c r="M132" s="56">
        <f t="shared" si="197"/>
        <v>0.08</v>
      </c>
      <c r="N132" s="56">
        <f t="shared" si="197"/>
        <v>0.13</v>
      </c>
      <c r="O132" s="56">
        <f t="shared" si="197"/>
        <v>0.08</v>
      </c>
      <c r="P132" s="56">
        <f t="shared" si="197"/>
        <v>0.12</v>
      </c>
      <c r="Q132" s="56">
        <f t="shared" si="197"/>
        <v>0.05</v>
      </c>
      <c r="R132" s="56">
        <f t="shared" si="197"/>
        <v>0.28999999999999998</v>
      </c>
      <c r="S132" s="56">
        <f t="shared" si="197"/>
        <v>0.06</v>
      </c>
      <c r="T132" s="56">
        <f t="shared" si="197"/>
        <v>0.2</v>
      </c>
      <c r="U132" s="56">
        <f t="shared" si="197"/>
        <v>0.1</v>
      </c>
      <c r="V132" s="56">
        <f t="shared" si="197"/>
        <v>0.15</v>
      </c>
      <c r="W132" s="56">
        <f t="shared" si="197"/>
        <v>0.1</v>
      </c>
      <c r="X132" s="56">
        <f t="shared" si="197"/>
        <v>0.15</v>
      </c>
      <c r="Y132" s="56">
        <f t="shared" si="197"/>
        <v>0.1</v>
      </c>
      <c r="Z132" s="56">
        <f t="shared" si="197"/>
        <v>0.15</v>
      </c>
      <c r="AA132" s="56">
        <f t="shared" si="197"/>
        <v>0.1</v>
      </c>
      <c r="AB132" s="56">
        <f t="shared" si="197"/>
        <v>0.22</v>
      </c>
      <c r="AC132" s="56">
        <f t="shared" si="197"/>
        <v>0.15</v>
      </c>
    </row>
    <row r="133" spans="1:29" ht="22.5">
      <c r="A133" s="8" t="s">
        <v>25</v>
      </c>
      <c r="B133" s="56">
        <v>0</v>
      </c>
      <c r="C133" s="56">
        <v>0</v>
      </c>
      <c r="D133" s="56">
        <v>0</v>
      </c>
      <c r="E133" s="56">
        <v>0</v>
      </c>
      <c r="F133" s="56">
        <v>0</v>
      </c>
      <c r="G133" s="56">
        <v>0</v>
      </c>
      <c r="H133" s="56">
        <v>0</v>
      </c>
      <c r="I133" s="56">
        <v>0</v>
      </c>
      <c r="J133" s="56">
        <v>0</v>
      </c>
      <c r="K133" s="56">
        <v>0</v>
      </c>
      <c r="L133" s="56">
        <v>0</v>
      </c>
      <c r="M133" s="56">
        <v>0</v>
      </c>
      <c r="N133" s="56">
        <v>0</v>
      </c>
      <c r="O133" s="56">
        <v>0</v>
      </c>
      <c r="P133" s="56">
        <v>0</v>
      </c>
      <c r="Q133" s="56">
        <v>0</v>
      </c>
      <c r="R133" s="56">
        <v>0</v>
      </c>
      <c r="S133" s="56">
        <v>0</v>
      </c>
      <c r="T133" s="56">
        <v>0</v>
      </c>
      <c r="U133" s="56">
        <v>0</v>
      </c>
      <c r="V133" s="56">
        <v>0</v>
      </c>
      <c r="W133" s="56">
        <v>0</v>
      </c>
      <c r="X133" s="56">
        <v>0</v>
      </c>
      <c r="Y133" s="56">
        <v>0</v>
      </c>
      <c r="Z133" s="56">
        <v>0</v>
      </c>
      <c r="AA133" s="56">
        <v>0</v>
      </c>
      <c r="AB133" s="56">
        <v>0</v>
      </c>
      <c r="AC133" s="56">
        <v>0</v>
      </c>
    </row>
    <row r="134" spans="1:29">
      <c r="A134" s="8" t="s">
        <v>26</v>
      </c>
      <c r="B134" s="56">
        <v>0</v>
      </c>
      <c r="C134" s="56">
        <v>0</v>
      </c>
      <c r="D134" s="56">
        <v>0</v>
      </c>
      <c r="E134" s="56">
        <v>0</v>
      </c>
      <c r="F134" s="56">
        <v>0</v>
      </c>
      <c r="G134" s="56">
        <v>0</v>
      </c>
      <c r="H134" s="56">
        <v>0</v>
      </c>
      <c r="I134" s="56">
        <v>0</v>
      </c>
      <c r="J134" s="56">
        <v>0</v>
      </c>
      <c r="K134" s="56">
        <v>0</v>
      </c>
      <c r="L134" s="56">
        <v>0</v>
      </c>
      <c r="M134" s="56">
        <v>0</v>
      </c>
      <c r="N134" s="56">
        <v>0</v>
      </c>
      <c r="O134" s="56">
        <v>0</v>
      </c>
      <c r="P134" s="56">
        <v>0</v>
      </c>
      <c r="Q134" s="56">
        <v>0</v>
      </c>
      <c r="R134" s="56">
        <v>0</v>
      </c>
      <c r="S134" s="56">
        <v>0</v>
      </c>
      <c r="T134" s="56">
        <v>0</v>
      </c>
      <c r="U134" s="56">
        <v>0</v>
      </c>
      <c r="V134" s="56">
        <v>0</v>
      </c>
      <c r="W134" s="56">
        <v>0</v>
      </c>
      <c r="X134" s="56">
        <v>0</v>
      </c>
      <c r="Y134" s="56">
        <v>0</v>
      </c>
      <c r="Z134" s="56">
        <v>0</v>
      </c>
      <c r="AA134" s="56">
        <v>0</v>
      </c>
      <c r="AB134" s="56">
        <v>0</v>
      </c>
      <c r="AC134" s="56">
        <v>0</v>
      </c>
    </row>
    <row r="135" spans="1:29">
      <c r="A135" s="8" t="s">
        <v>27</v>
      </c>
      <c r="B135" s="56">
        <f>B126+B127+B128+B132</f>
        <v>0.75</v>
      </c>
      <c r="C135" s="56">
        <f t="shared" ref="C135:AC135" si="198">C126+C127+C128+C132</f>
        <v>0.4</v>
      </c>
      <c r="D135" s="56">
        <f t="shared" si="198"/>
        <v>0.93</v>
      </c>
      <c r="E135" s="56">
        <f t="shared" si="198"/>
        <v>0.53</v>
      </c>
      <c r="F135" s="56">
        <f t="shared" si="198"/>
        <v>0.53</v>
      </c>
      <c r="G135" s="56">
        <f t="shared" si="198"/>
        <v>0.31</v>
      </c>
      <c r="H135" s="56">
        <f t="shared" si="198"/>
        <v>0.31</v>
      </c>
      <c r="I135" s="56">
        <f t="shared" si="198"/>
        <v>0.16</v>
      </c>
      <c r="J135" s="56">
        <f t="shared" si="198"/>
        <v>0.4</v>
      </c>
      <c r="K135" s="56">
        <f t="shared" si="198"/>
        <v>0.19</v>
      </c>
      <c r="L135" s="56">
        <f t="shared" si="198"/>
        <v>0.4</v>
      </c>
      <c r="M135" s="56">
        <f t="shared" si="198"/>
        <v>0.24</v>
      </c>
      <c r="N135" s="56">
        <f t="shared" si="198"/>
        <v>0.4</v>
      </c>
      <c r="O135" s="56">
        <f t="shared" si="198"/>
        <v>0.24</v>
      </c>
      <c r="P135" s="56">
        <f t="shared" si="198"/>
        <v>0.36</v>
      </c>
      <c r="Q135" s="56">
        <f t="shared" si="198"/>
        <v>0.16</v>
      </c>
      <c r="R135" s="56">
        <f t="shared" si="198"/>
        <v>0.89</v>
      </c>
      <c r="S135" s="56">
        <f t="shared" si="198"/>
        <v>0.19</v>
      </c>
      <c r="T135" s="56">
        <f t="shared" si="198"/>
        <v>0.62</v>
      </c>
      <c r="U135" s="56">
        <f t="shared" si="198"/>
        <v>0.31</v>
      </c>
      <c r="V135" s="56">
        <f t="shared" si="198"/>
        <v>0.46</v>
      </c>
      <c r="W135" s="56">
        <f t="shared" si="198"/>
        <v>0.31</v>
      </c>
      <c r="X135" s="56">
        <f t="shared" si="198"/>
        <v>0.46</v>
      </c>
      <c r="Y135" s="56">
        <f t="shared" si="198"/>
        <v>0.31</v>
      </c>
      <c r="Z135" s="56">
        <f t="shared" si="198"/>
        <v>0.46</v>
      </c>
      <c r="AA135" s="56">
        <f t="shared" si="198"/>
        <v>0.31</v>
      </c>
      <c r="AB135" s="56">
        <f t="shared" si="198"/>
        <v>0.66</v>
      </c>
      <c r="AC135" s="56">
        <f t="shared" si="198"/>
        <v>0.47</v>
      </c>
    </row>
    <row r="136" spans="1:29" ht="22.5">
      <c r="A136" s="8" t="s">
        <v>28</v>
      </c>
      <c r="B136" s="87">
        <v>20</v>
      </c>
      <c r="C136" s="87">
        <v>20</v>
      </c>
      <c r="D136" s="87">
        <v>20</v>
      </c>
      <c r="E136" s="87">
        <v>20</v>
      </c>
      <c r="F136" s="87">
        <v>20</v>
      </c>
      <c r="G136" s="87">
        <v>20</v>
      </c>
      <c r="H136" s="87">
        <v>20</v>
      </c>
      <c r="I136" s="87">
        <v>20</v>
      </c>
      <c r="J136" s="87">
        <v>20</v>
      </c>
      <c r="K136" s="87">
        <v>20</v>
      </c>
      <c r="L136" s="87">
        <v>20</v>
      </c>
      <c r="M136" s="87">
        <v>20</v>
      </c>
      <c r="N136" s="87">
        <v>20</v>
      </c>
      <c r="O136" s="87">
        <v>20</v>
      </c>
      <c r="P136" s="87">
        <v>20</v>
      </c>
      <c r="Q136" s="87">
        <v>20</v>
      </c>
      <c r="R136" s="87">
        <v>20</v>
      </c>
      <c r="S136" s="87">
        <v>20</v>
      </c>
      <c r="T136" s="87">
        <v>20</v>
      </c>
      <c r="U136" s="87">
        <v>20</v>
      </c>
      <c r="V136" s="87">
        <v>20</v>
      </c>
      <c r="W136" s="87">
        <v>20</v>
      </c>
      <c r="X136" s="87">
        <v>20</v>
      </c>
      <c r="Y136" s="87">
        <v>20</v>
      </c>
      <c r="Z136" s="87">
        <v>20</v>
      </c>
      <c r="AA136" s="87">
        <v>20</v>
      </c>
      <c r="AB136" s="87">
        <v>20</v>
      </c>
      <c r="AC136" s="87">
        <v>20</v>
      </c>
    </row>
    <row r="137" spans="1:29">
      <c r="A137" s="8" t="s">
        <v>29</v>
      </c>
      <c r="B137" s="56">
        <f>B135*B136/100</f>
        <v>0.15</v>
      </c>
      <c r="C137" s="56">
        <f t="shared" ref="C137:AC137" si="199">C135*C136/100</f>
        <v>0.08</v>
      </c>
      <c r="D137" s="56">
        <f t="shared" si="199"/>
        <v>0.19</v>
      </c>
      <c r="E137" s="56">
        <f t="shared" si="199"/>
        <v>0.11</v>
      </c>
      <c r="F137" s="56">
        <f t="shared" si="199"/>
        <v>0.11</v>
      </c>
      <c r="G137" s="56">
        <f t="shared" si="199"/>
        <v>0.06</v>
      </c>
      <c r="H137" s="56">
        <f t="shared" si="199"/>
        <v>0.06</v>
      </c>
      <c r="I137" s="56">
        <f t="shared" si="199"/>
        <v>0.03</v>
      </c>
      <c r="J137" s="56">
        <f t="shared" si="199"/>
        <v>0.08</v>
      </c>
      <c r="K137" s="56">
        <f t="shared" si="199"/>
        <v>0.04</v>
      </c>
      <c r="L137" s="56">
        <f t="shared" si="199"/>
        <v>0.08</v>
      </c>
      <c r="M137" s="56">
        <f t="shared" si="199"/>
        <v>0.05</v>
      </c>
      <c r="N137" s="56">
        <f t="shared" si="199"/>
        <v>0.08</v>
      </c>
      <c r="O137" s="56">
        <f t="shared" si="199"/>
        <v>0.05</v>
      </c>
      <c r="P137" s="56">
        <f t="shared" si="199"/>
        <v>7.0000000000000007E-2</v>
      </c>
      <c r="Q137" s="56">
        <f t="shared" si="199"/>
        <v>0.03</v>
      </c>
      <c r="R137" s="56">
        <f t="shared" si="199"/>
        <v>0.18</v>
      </c>
      <c r="S137" s="56">
        <f t="shared" si="199"/>
        <v>0.04</v>
      </c>
      <c r="T137" s="56">
        <f t="shared" si="199"/>
        <v>0.12</v>
      </c>
      <c r="U137" s="56">
        <f t="shared" si="199"/>
        <v>0.06</v>
      </c>
      <c r="V137" s="56">
        <f t="shared" si="199"/>
        <v>0.09</v>
      </c>
      <c r="W137" s="56">
        <f t="shared" si="199"/>
        <v>0.06</v>
      </c>
      <c r="X137" s="56">
        <f t="shared" si="199"/>
        <v>0.09</v>
      </c>
      <c r="Y137" s="56">
        <f t="shared" si="199"/>
        <v>0.06</v>
      </c>
      <c r="Z137" s="56">
        <f t="shared" si="199"/>
        <v>0.09</v>
      </c>
      <c r="AA137" s="56">
        <f t="shared" si="199"/>
        <v>0.06</v>
      </c>
      <c r="AB137" s="56">
        <f t="shared" si="199"/>
        <v>0.13</v>
      </c>
      <c r="AC137" s="56">
        <f t="shared" si="199"/>
        <v>0.09</v>
      </c>
    </row>
    <row r="138" spans="1:29">
      <c r="A138" s="8" t="s">
        <v>30</v>
      </c>
      <c r="B138" s="56">
        <f>B135+B137</f>
        <v>0.9</v>
      </c>
      <c r="C138" s="56">
        <f t="shared" ref="C138:AC138" si="200">C135+C137</f>
        <v>0.48</v>
      </c>
      <c r="D138" s="56">
        <f t="shared" si="200"/>
        <v>1.1200000000000001</v>
      </c>
      <c r="E138" s="56">
        <f t="shared" si="200"/>
        <v>0.64</v>
      </c>
      <c r="F138" s="56">
        <f t="shared" si="200"/>
        <v>0.64</v>
      </c>
      <c r="G138" s="56">
        <f t="shared" si="200"/>
        <v>0.37</v>
      </c>
      <c r="H138" s="56">
        <f t="shared" si="200"/>
        <v>0.37</v>
      </c>
      <c r="I138" s="56">
        <f t="shared" si="200"/>
        <v>0.19</v>
      </c>
      <c r="J138" s="56">
        <f t="shared" si="200"/>
        <v>0.48</v>
      </c>
      <c r="K138" s="56">
        <f t="shared" si="200"/>
        <v>0.23</v>
      </c>
      <c r="L138" s="56">
        <f t="shared" si="200"/>
        <v>0.48</v>
      </c>
      <c r="M138" s="56">
        <f t="shared" si="200"/>
        <v>0.28999999999999998</v>
      </c>
      <c r="N138" s="56">
        <f t="shared" si="200"/>
        <v>0.48</v>
      </c>
      <c r="O138" s="56">
        <f t="shared" si="200"/>
        <v>0.28999999999999998</v>
      </c>
      <c r="P138" s="56">
        <f t="shared" si="200"/>
        <v>0.43</v>
      </c>
      <c r="Q138" s="56">
        <f t="shared" si="200"/>
        <v>0.19</v>
      </c>
      <c r="R138" s="56">
        <f t="shared" si="200"/>
        <v>1.07</v>
      </c>
      <c r="S138" s="56">
        <f t="shared" si="200"/>
        <v>0.23</v>
      </c>
      <c r="T138" s="56">
        <f t="shared" si="200"/>
        <v>0.74</v>
      </c>
      <c r="U138" s="56">
        <f t="shared" si="200"/>
        <v>0.37</v>
      </c>
      <c r="V138" s="56">
        <f t="shared" si="200"/>
        <v>0.55000000000000004</v>
      </c>
      <c r="W138" s="56">
        <f t="shared" si="200"/>
        <v>0.37</v>
      </c>
      <c r="X138" s="56">
        <f t="shared" si="200"/>
        <v>0.55000000000000004</v>
      </c>
      <c r="Y138" s="56">
        <f t="shared" si="200"/>
        <v>0.37</v>
      </c>
      <c r="Z138" s="56">
        <f t="shared" si="200"/>
        <v>0.55000000000000004</v>
      </c>
      <c r="AA138" s="56">
        <f t="shared" si="200"/>
        <v>0.37</v>
      </c>
      <c r="AB138" s="56">
        <f t="shared" si="200"/>
        <v>0.79</v>
      </c>
      <c r="AC138" s="56">
        <f t="shared" si="200"/>
        <v>0.56000000000000005</v>
      </c>
    </row>
    <row r="139" spans="1:29" ht="22.5">
      <c r="A139" s="8" t="s">
        <v>31</v>
      </c>
      <c r="B139" s="56">
        <v>0</v>
      </c>
      <c r="C139" s="56">
        <v>0</v>
      </c>
      <c r="D139" s="56">
        <v>0</v>
      </c>
      <c r="E139" s="56">
        <v>0</v>
      </c>
      <c r="F139" s="56">
        <v>0</v>
      </c>
      <c r="G139" s="56">
        <v>0</v>
      </c>
      <c r="H139" s="56">
        <v>0</v>
      </c>
      <c r="I139" s="56">
        <v>0</v>
      </c>
      <c r="J139" s="56">
        <v>0</v>
      </c>
      <c r="K139" s="56">
        <v>0</v>
      </c>
      <c r="L139" s="56">
        <v>0</v>
      </c>
      <c r="M139" s="56">
        <v>0</v>
      </c>
      <c r="N139" s="56">
        <v>0</v>
      </c>
      <c r="O139" s="56">
        <v>0</v>
      </c>
      <c r="P139" s="56">
        <v>0</v>
      </c>
      <c r="Q139" s="56">
        <v>0</v>
      </c>
      <c r="R139" s="56">
        <v>0</v>
      </c>
      <c r="S139" s="56">
        <v>0</v>
      </c>
      <c r="T139" s="56">
        <v>0</v>
      </c>
      <c r="U139" s="56">
        <v>0</v>
      </c>
      <c r="V139" s="56">
        <v>0</v>
      </c>
      <c r="W139" s="56">
        <v>0</v>
      </c>
      <c r="X139" s="56">
        <v>0</v>
      </c>
      <c r="Y139" s="56">
        <v>0</v>
      </c>
      <c r="Z139" s="56">
        <v>0</v>
      </c>
      <c r="AA139" s="56">
        <v>0</v>
      </c>
      <c r="AB139" s="56">
        <v>0</v>
      </c>
      <c r="AC139" s="56">
        <v>0</v>
      </c>
    </row>
    <row r="140" spans="1:29" ht="22.5">
      <c r="A140" s="8" t="s">
        <v>32</v>
      </c>
      <c r="B140" s="56">
        <f>B138</f>
        <v>0.9</v>
      </c>
      <c r="C140" s="56">
        <f>C138</f>
        <v>0.48</v>
      </c>
      <c r="D140" s="56">
        <f t="shared" ref="D140:AC140" si="201">D138</f>
        <v>1.1200000000000001</v>
      </c>
      <c r="E140" s="56">
        <f t="shared" si="201"/>
        <v>0.64</v>
      </c>
      <c r="F140" s="56">
        <f t="shared" si="201"/>
        <v>0.64</v>
      </c>
      <c r="G140" s="56">
        <f t="shared" si="201"/>
        <v>0.37</v>
      </c>
      <c r="H140" s="56">
        <f t="shared" si="201"/>
        <v>0.37</v>
      </c>
      <c r="I140" s="56">
        <f t="shared" si="201"/>
        <v>0.19</v>
      </c>
      <c r="J140" s="56">
        <f t="shared" si="201"/>
        <v>0.48</v>
      </c>
      <c r="K140" s="56">
        <f t="shared" si="201"/>
        <v>0.23</v>
      </c>
      <c r="L140" s="56">
        <f t="shared" si="201"/>
        <v>0.48</v>
      </c>
      <c r="M140" s="56">
        <f t="shared" si="201"/>
        <v>0.28999999999999998</v>
      </c>
      <c r="N140" s="56">
        <f t="shared" si="201"/>
        <v>0.48</v>
      </c>
      <c r="O140" s="56">
        <f t="shared" si="201"/>
        <v>0.28999999999999998</v>
      </c>
      <c r="P140" s="56">
        <f t="shared" si="201"/>
        <v>0.43</v>
      </c>
      <c r="Q140" s="56">
        <f t="shared" si="201"/>
        <v>0.19</v>
      </c>
      <c r="R140" s="56">
        <f t="shared" si="201"/>
        <v>1.07</v>
      </c>
      <c r="S140" s="56">
        <f t="shared" si="201"/>
        <v>0.23</v>
      </c>
      <c r="T140" s="56">
        <f t="shared" si="201"/>
        <v>0.74</v>
      </c>
      <c r="U140" s="56">
        <f t="shared" si="201"/>
        <v>0.37</v>
      </c>
      <c r="V140" s="56">
        <f t="shared" si="201"/>
        <v>0.55000000000000004</v>
      </c>
      <c r="W140" s="56">
        <f t="shared" si="201"/>
        <v>0.37</v>
      </c>
      <c r="X140" s="56">
        <f t="shared" si="201"/>
        <v>0.55000000000000004</v>
      </c>
      <c r="Y140" s="56">
        <f t="shared" si="201"/>
        <v>0.37</v>
      </c>
      <c r="Z140" s="56">
        <f t="shared" si="201"/>
        <v>0.55000000000000004</v>
      </c>
      <c r="AA140" s="56">
        <f t="shared" si="201"/>
        <v>0.37</v>
      </c>
      <c r="AB140" s="56">
        <f t="shared" si="201"/>
        <v>0.79</v>
      </c>
      <c r="AC140" s="56">
        <f t="shared" si="201"/>
        <v>0.56000000000000005</v>
      </c>
    </row>
    <row r="141" spans="1:29" ht="22.5">
      <c r="A141" s="8" t="s">
        <v>33</v>
      </c>
      <c r="B141" s="56">
        <v>0</v>
      </c>
      <c r="C141" s="56">
        <v>0</v>
      </c>
      <c r="D141" s="56">
        <v>0</v>
      </c>
      <c r="E141" s="56">
        <v>0</v>
      </c>
      <c r="F141" s="56">
        <v>0</v>
      </c>
      <c r="G141" s="56">
        <v>0</v>
      </c>
      <c r="H141" s="56">
        <v>0</v>
      </c>
      <c r="I141" s="56">
        <v>0</v>
      </c>
      <c r="J141" s="56">
        <v>0</v>
      </c>
      <c r="K141" s="56">
        <v>0</v>
      </c>
      <c r="L141" s="56">
        <v>0</v>
      </c>
      <c r="M141" s="56">
        <v>0</v>
      </c>
      <c r="N141" s="56">
        <v>0</v>
      </c>
      <c r="O141" s="56">
        <v>0</v>
      </c>
      <c r="P141" s="56">
        <v>0</v>
      </c>
      <c r="Q141" s="56">
        <v>0</v>
      </c>
      <c r="R141" s="56">
        <v>0</v>
      </c>
      <c r="S141" s="56">
        <v>0</v>
      </c>
      <c r="T141" s="56">
        <v>0</v>
      </c>
      <c r="U141" s="56">
        <v>0</v>
      </c>
      <c r="V141" s="56">
        <v>0</v>
      </c>
      <c r="W141" s="56">
        <v>0</v>
      </c>
      <c r="X141" s="56">
        <v>0</v>
      </c>
      <c r="Y141" s="56">
        <v>0</v>
      </c>
      <c r="Z141" s="56">
        <v>0</v>
      </c>
      <c r="AA141" s="56">
        <v>0</v>
      </c>
      <c r="AB141" s="56">
        <v>0</v>
      </c>
      <c r="AC141" s="56">
        <v>0</v>
      </c>
    </row>
    <row r="142" spans="1:29" ht="22.5">
      <c r="A142" s="8" t="s">
        <v>34</v>
      </c>
      <c r="B142" s="56">
        <f>B140*B141</f>
        <v>0</v>
      </c>
      <c r="C142" s="56">
        <f>C140*C141</f>
        <v>0</v>
      </c>
      <c r="D142" s="56">
        <f t="shared" ref="D142:AC142" si="202">D140*D141</f>
        <v>0</v>
      </c>
      <c r="E142" s="56">
        <f t="shared" si="202"/>
        <v>0</v>
      </c>
      <c r="F142" s="56">
        <f t="shared" si="202"/>
        <v>0</v>
      </c>
      <c r="G142" s="56">
        <f t="shared" si="202"/>
        <v>0</v>
      </c>
      <c r="H142" s="56">
        <f t="shared" si="202"/>
        <v>0</v>
      </c>
      <c r="I142" s="56">
        <f t="shared" si="202"/>
        <v>0</v>
      </c>
      <c r="J142" s="56">
        <f t="shared" si="202"/>
        <v>0</v>
      </c>
      <c r="K142" s="56">
        <f t="shared" si="202"/>
        <v>0</v>
      </c>
      <c r="L142" s="56">
        <f t="shared" si="202"/>
        <v>0</v>
      </c>
      <c r="M142" s="56">
        <f t="shared" si="202"/>
        <v>0</v>
      </c>
      <c r="N142" s="56">
        <f t="shared" si="202"/>
        <v>0</v>
      </c>
      <c r="O142" s="56">
        <f t="shared" si="202"/>
        <v>0</v>
      </c>
      <c r="P142" s="56">
        <f t="shared" si="202"/>
        <v>0</v>
      </c>
      <c r="Q142" s="56">
        <f t="shared" si="202"/>
        <v>0</v>
      </c>
      <c r="R142" s="56">
        <f t="shared" si="202"/>
        <v>0</v>
      </c>
      <c r="S142" s="56">
        <f t="shared" si="202"/>
        <v>0</v>
      </c>
      <c r="T142" s="56">
        <f t="shared" si="202"/>
        <v>0</v>
      </c>
      <c r="U142" s="56">
        <f t="shared" si="202"/>
        <v>0</v>
      </c>
      <c r="V142" s="56">
        <f t="shared" si="202"/>
        <v>0</v>
      </c>
      <c r="W142" s="56">
        <f t="shared" si="202"/>
        <v>0</v>
      </c>
      <c r="X142" s="56">
        <f t="shared" si="202"/>
        <v>0</v>
      </c>
      <c r="Y142" s="56">
        <f t="shared" si="202"/>
        <v>0</v>
      </c>
      <c r="Z142" s="56">
        <f t="shared" si="202"/>
        <v>0</v>
      </c>
      <c r="AA142" s="56">
        <f t="shared" si="202"/>
        <v>0</v>
      </c>
      <c r="AB142" s="56">
        <f t="shared" si="202"/>
        <v>0</v>
      </c>
      <c r="AC142" s="56">
        <f t="shared" si="202"/>
        <v>0</v>
      </c>
    </row>
    <row r="143" spans="1:29" ht="21">
      <c r="A143" s="10" t="s">
        <v>642</v>
      </c>
      <c r="B143" s="57">
        <f>B140+B142</f>
        <v>0.9</v>
      </c>
      <c r="C143" s="57">
        <f t="shared" ref="C143:AC143" si="203">C140+C142</f>
        <v>0.48</v>
      </c>
      <c r="D143" s="57">
        <f t="shared" si="203"/>
        <v>1.1200000000000001</v>
      </c>
      <c r="E143" s="57">
        <f t="shared" si="203"/>
        <v>0.64</v>
      </c>
      <c r="F143" s="57">
        <f t="shared" si="203"/>
        <v>0.64</v>
      </c>
      <c r="G143" s="57">
        <f t="shared" si="203"/>
        <v>0.37</v>
      </c>
      <c r="H143" s="57">
        <f t="shared" si="203"/>
        <v>0.37</v>
      </c>
      <c r="I143" s="57">
        <f t="shared" si="203"/>
        <v>0.19</v>
      </c>
      <c r="J143" s="57">
        <f t="shared" si="203"/>
        <v>0.48</v>
      </c>
      <c r="K143" s="57">
        <f t="shared" si="203"/>
        <v>0.23</v>
      </c>
      <c r="L143" s="57">
        <f t="shared" si="203"/>
        <v>0.48</v>
      </c>
      <c r="M143" s="57">
        <f t="shared" si="203"/>
        <v>0.28999999999999998</v>
      </c>
      <c r="N143" s="57">
        <f t="shared" si="203"/>
        <v>0.48</v>
      </c>
      <c r="O143" s="57">
        <f t="shared" si="203"/>
        <v>0.28999999999999998</v>
      </c>
      <c r="P143" s="57">
        <f t="shared" si="203"/>
        <v>0.43</v>
      </c>
      <c r="Q143" s="57">
        <f t="shared" si="203"/>
        <v>0.19</v>
      </c>
      <c r="R143" s="57">
        <f t="shared" si="203"/>
        <v>1.07</v>
      </c>
      <c r="S143" s="57">
        <f t="shared" si="203"/>
        <v>0.23</v>
      </c>
      <c r="T143" s="57">
        <f t="shared" si="203"/>
        <v>0.74</v>
      </c>
      <c r="U143" s="57">
        <f t="shared" si="203"/>
        <v>0.37</v>
      </c>
      <c r="V143" s="57">
        <f t="shared" si="203"/>
        <v>0.55000000000000004</v>
      </c>
      <c r="W143" s="57">
        <f t="shared" si="203"/>
        <v>0.37</v>
      </c>
      <c r="X143" s="57">
        <f t="shared" si="203"/>
        <v>0.55000000000000004</v>
      </c>
      <c r="Y143" s="57">
        <f t="shared" si="203"/>
        <v>0.37</v>
      </c>
      <c r="Z143" s="57">
        <f t="shared" si="203"/>
        <v>0.55000000000000004</v>
      </c>
      <c r="AA143" s="57">
        <f t="shared" si="203"/>
        <v>0.37</v>
      </c>
      <c r="AB143" s="57">
        <f t="shared" si="203"/>
        <v>0.79</v>
      </c>
      <c r="AC143" s="57">
        <f t="shared" si="203"/>
        <v>0.56000000000000005</v>
      </c>
    </row>
    <row r="144" spans="1:29">
      <c r="A144" s="5" t="s">
        <v>36</v>
      </c>
      <c r="B144" s="5"/>
      <c r="C144" s="5"/>
      <c r="D144" s="5"/>
      <c r="E144" s="5"/>
      <c r="F144" s="5" t="s">
        <v>272</v>
      </c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</row>
    <row r="147" spans="1:25" ht="15.75">
      <c r="A147" s="5"/>
      <c r="B147" s="5"/>
      <c r="C147" s="5"/>
      <c r="D147" s="5"/>
      <c r="E147" s="5"/>
      <c r="F147" s="5"/>
      <c r="G147" s="5"/>
      <c r="H147" s="5"/>
      <c r="I147" s="5"/>
      <c r="J147" s="3" t="s">
        <v>17</v>
      </c>
      <c r="K147" s="3"/>
      <c r="L147" s="3"/>
      <c r="M147" s="3"/>
      <c r="N147" s="58"/>
      <c r="O147" s="58"/>
      <c r="P147" s="6"/>
      <c r="Q147" s="6"/>
      <c r="R147" s="6"/>
      <c r="S147" s="6"/>
      <c r="T147" s="6"/>
      <c r="U147" s="6"/>
      <c r="V147" s="6"/>
      <c r="W147" s="6"/>
    </row>
    <row r="148" spans="1:25" ht="15.75">
      <c r="A148" s="5"/>
      <c r="B148" s="5"/>
      <c r="C148" s="5"/>
      <c r="D148" s="5"/>
      <c r="E148" s="5"/>
      <c r="F148" s="5"/>
      <c r="G148" s="5"/>
      <c r="H148" s="5"/>
      <c r="I148" s="5"/>
      <c r="J148" s="3" t="s">
        <v>299</v>
      </c>
      <c r="K148" s="3"/>
      <c r="L148" s="3"/>
      <c r="M148" s="3"/>
      <c r="N148" s="58"/>
      <c r="O148" s="58"/>
      <c r="P148" s="6"/>
      <c r="Q148" s="6"/>
      <c r="R148" s="6"/>
      <c r="S148" s="6"/>
      <c r="T148" s="6"/>
      <c r="U148" s="6"/>
      <c r="V148" s="6"/>
      <c r="W148" s="6"/>
    </row>
    <row r="149" spans="1:25" ht="15.75">
      <c r="A149" s="5"/>
      <c r="B149" s="5"/>
      <c r="C149" s="5"/>
      <c r="D149" s="5"/>
      <c r="E149" s="5"/>
      <c r="F149" s="5"/>
      <c r="G149" s="5"/>
      <c r="H149" s="5"/>
      <c r="I149" s="5"/>
      <c r="J149" s="3" t="s">
        <v>35</v>
      </c>
      <c r="K149" s="3"/>
      <c r="L149" s="3"/>
      <c r="M149" s="3"/>
      <c r="N149" s="58"/>
      <c r="O149" s="58"/>
      <c r="P149" s="6"/>
      <c r="Q149" s="6"/>
      <c r="R149" s="6"/>
      <c r="S149" s="6"/>
      <c r="T149" s="6"/>
      <c r="U149" s="6"/>
      <c r="V149" s="6"/>
      <c r="W149" s="6"/>
    </row>
    <row r="150" spans="1:25" ht="15.75">
      <c r="A150" s="5"/>
      <c r="B150" s="5"/>
      <c r="C150" s="5"/>
      <c r="D150" s="5"/>
      <c r="E150" s="5"/>
      <c r="F150" s="5"/>
      <c r="G150" s="5"/>
      <c r="H150" s="5"/>
      <c r="I150" s="5"/>
      <c r="J150" s="3" t="s">
        <v>271</v>
      </c>
      <c r="K150" s="3"/>
      <c r="L150" s="3"/>
      <c r="M150" s="3"/>
      <c r="N150" s="58"/>
      <c r="O150" s="58"/>
      <c r="P150" s="6"/>
      <c r="Q150" s="6"/>
      <c r="R150" s="6"/>
      <c r="S150" s="6"/>
      <c r="T150" s="6"/>
      <c r="U150" s="6"/>
      <c r="V150" s="6"/>
      <c r="W150" s="6"/>
    </row>
    <row r="151" spans="1:25" ht="15.75">
      <c r="A151" s="5"/>
      <c r="B151" s="5"/>
      <c r="C151" s="5"/>
      <c r="D151" s="5"/>
      <c r="E151" s="5"/>
      <c r="F151" s="5"/>
      <c r="G151" s="5"/>
      <c r="H151" s="5"/>
      <c r="I151" s="5"/>
      <c r="J151" s="3" t="s">
        <v>624</v>
      </c>
      <c r="K151" s="3"/>
      <c r="L151" s="3"/>
      <c r="M151" s="3"/>
      <c r="N151" s="58"/>
      <c r="O151" s="58"/>
      <c r="P151" s="6"/>
      <c r="Q151" s="6"/>
      <c r="R151" s="6"/>
      <c r="S151" s="6"/>
      <c r="T151" s="6"/>
      <c r="U151" s="6"/>
      <c r="V151" s="6"/>
      <c r="W151" s="6"/>
    </row>
    <row r="152" spans="1:25">
      <c r="A152" s="7" t="s">
        <v>18</v>
      </c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</row>
    <row r="153" spans="1:25" ht="273" customHeight="1">
      <c r="A153" s="180" t="s">
        <v>19</v>
      </c>
      <c r="B153" s="184" t="s">
        <v>696</v>
      </c>
      <c r="C153" s="185"/>
      <c r="D153" s="184" t="s">
        <v>697</v>
      </c>
      <c r="E153" s="185"/>
      <c r="F153" s="184" t="s">
        <v>698</v>
      </c>
      <c r="G153" s="185"/>
      <c r="H153" s="184" t="s">
        <v>699</v>
      </c>
      <c r="I153" s="185"/>
      <c r="J153" s="184" t="s">
        <v>700</v>
      </c>
      <c r="K153" s="185"/>
      <c r="L153" s="184" t="s">
        <v>701</v>
      </c>
      <c r="M153" s="185"/>
      <c r="N153" s="184" t="s">
        <v>702</v>
      </c>
      <c r="O153" s="185"/>
      <c r="P153" s="184" t="s">
        <v>703</v>
      </c>
      <c r="Q153" s="185"/>
      <c r="R153" s="184" t="s">
        <v>704</v>
      </c>
      <c r="S153" s="185"/>
      <c r="T153" s="184" t="s">
        <v>705</v>
      </c>
      <c r="U153" s="185"/>
      <c r="V153" s="184" t="s">
        <v>706</v>
      </c>
      <c r="W153" s="185"/>
      <c r="X153" s="184" t="s">
        <v>707</v>
      </c>
      <c r="Y153" s="185"/>
    </row>
    <row r="154" spans="1:25" ht="31.5">
      <c r="A154" s="181"/>
      <c r="B154" s="86" t="s">
        <v>48</v>
      </c>
      <c r="C154" s="86" t="s">
        <v>49</v>
      </c>
      <c r="D154" s="86" t="s">
        <v>48</v>
      </c>
      <c r="E154" s="86" t="s">
        <v>49</v>
      </c>
      <c r="F154" s="86" t="s">
        <v>48</v>
      </c>
      <c r="G154" s="86" t="s">
        <v>49</v>
      </c>
      <c r="H154" s="86" t="s">
        <v>48</v>
      </c>
      <c r="I154" s="86" t="s">
        <v>49</v>
      </c>
      <c r="J154" s="86" t="s">
        <v>48</v>
      </c>
      <c r="K154" s="86" t="s">
        <v>49</v>
      </c>
      <c r="L154" s="86" t="s">
        <v>48</v>
      </c>
      <c r="M154" s="86" t="s">
        <v>49</v>
      </c>
      <c r="N154" s="86" t="s">
        <v>48</v>
      </c>
      <c r="O154" s="86" t="s">
        <v>49</v>
      </c>
      <c r="P154" s="86" t="s">
        <v>48</v>
      </c>
      <c r="Q154" s="86" t="s">
        <v>49</v>
      </c>
      <c r="R154" s="86" t="s">
        <v>48</v>
      </c>
      <c r="S154" s="86" t="s">
        <v>49</v>
      </c>
      <c r="T154" s="86" t="s">
        <v>48</v>
      </c>
      <c r="U154" s="86" t="s">
        <v>49</v>
      </c>
      <c r="V154" s="86" t="s">
        <v>48</v>
      </c>
      <c r="W154" s="86" t="s">
        <v>49</v>
      </c>
      <c r="X154" s="86" t="s">
        <v>48</v>
      </c>
      <c r="Y154" s="86" t="s">
        <v>49</v>
      </c>
    </row>
    <row r="155" spans="1:25">
      <c r="A155" s="8" t="s">
        <v>20</v>
      </c>
      <c r="B155" s="56">
        <v>0.33</v>
      </c>
      <c r="C155" s="56">
        <v>0.15</v>
      </c>
      <c r="D155" s="56">
        <v>0.31</v>
      </c>
      <c r="E155" s="56">
        <v>0.22</v>
      </c>
      <c r="F155" s="56">
        <v>0.31</v>
      </c>
      <c r="G155" s="56">
        <v>0.22</v>
      </c>
      <c r="H155" s="56">
        <v>0.21</v>
      </c>
      <c r="I155" s="56">
        <v>0.15</v>
      </c>
      <c r="J155" s="56">
        <v>0.35</v>
      </c>
      <c r="K155" s="56">
        <v>0.17</v>
      </c>
      <c r="L155" s="56">
        <v>0.21</v>
      </c>
      <c r="M155" s="56">
        <v>0.15</v>
      </c>
      <c r="N155" s="56">
        <v>0.34</v>
      </c>
      <c r="O155" s="56">
        <v>0.22</v>
      </c>
      <c r="P155" s="56">
        <v>0.31</v>
      </c>
      <c r="Q155" s="56">
        <v>0.22</v>
      </c>
      <c r="R155" s="56">
        <v>0.91</v>
      </c>
      <c r="S155" s="56">
        <v>0.37</v>
      </c>
      <c r="T155" s="56">
        <v>0.31</v>
      </c>
      <c r="U155" s="56">
        <v>0.22</v>
      </c>
      <c r="V155" s="56">
        <v>0.73</v>
      </c>
      <c r="W155" s="56">
        <v>0.31</v>
      </c>
      <c r="X155" s="56">
        <v>0.28999999999999998</v>
      </c>
      <c r="Y155" s="56">
        <v>0.13</v>
      </c>
    </row>
    <row r="156" spans="1:25" ht="22.5">
      <c r="A156" s="8" t="s">
        <v>21</v>
      </c>
      <c r="B156" s="56">
        <f>B155*7.8%</f>
        <v>0.03</v>
      </c>
      <c r="C156" s="56">
        <f t="shared" ref="C156:Y156" si="204">C155*7.8%</f>
        <v>0.01</v>
      </c>
      <c r="D156" s="56">
        <f t="shared" si="204"/>
        <v>0.02</v>
      </c>
      <c r="E156" s="56">
        <f t="shared" si="204"/>
        <v>0.02</v>
      </c>
      <c r="F156" s="56">
        <f t="shared" si="204"/>
        <v>0.02</v>
      </c>
      <c r="G156" s="56">
        <f t="shared" si="204"/>
        <v>0.02</v>
      </c>
      <c r="H156" s="56">
        <f t="shared" si="204"/>
        <v>0.02</v>
      </c>
      <c r="I156" s="56">
        <f t="shared" si="204"/>
        <v>0.01</v>
      </c>
      <c r="J156" s="56">
        <f t="shared" si="204"/>
        <v>0.03</v>
      </c>
      <c r="K156" s="56">
        <f t="shared" si="204"/>
        <v>0.01</v>
      </c>
      <c r="L156" s="56">
        <f t="shared" si="204"/>
        <v>0.02</v>
      </c>
      <c r="M156" s="56">
        <f t="shared" si="204"/>
        <v>0.01</v>
      </c>
      <c r="N156" s="56">
        <f t="shared" si="204"/>
        <v>0.03</v>
      </c>
      <c r="O156" s="56">
        <f t="shared" si="204"/>
        <v>0.02</v>
      </c>
      <c r="P156" s="56">
        <f t="shared" si="204"/>
        <v>0.02</v>
      </c>
      <c r="Q156" s="56">
        <f t="shared" si="204"/>
        <v>0.02</v>
      </c>
      <c r="R156" s="56">
        <f t="shared" si="204"/>
        <v>7.0000000000000007E-2</v>
      </c>
      <c r="S156" s="56">
        <f t="shared" si="204"/>
        <v>0.03</v>
      </c>
      <c r="T156" s="56">
        <f t="shared" si="204"/>
        <v>0.02</v>
      </c>
      <c r="U156" s="56">
        <f t="shared" si="204"/>
        <v>0.02</v>
      </c>
      <c r="V156" s="56">
        <f t="shared" si="204"/>
        <v>0.06</v>
      </c>
      <c r="W156" s="56">
        <f t="shared" si="204"/>
        <v>0.02</v>
      </c>
      <c r="X156" s="56">
        <f t="shared" si="204"/>
        <v>0.02</v>
      </c>
      <c r="Y156" s="56">
        <f t="shared" si="204"/>
        <v>0.01</v>
      </c>
    </row>
    <row r="157" spans="1:25">
      <c r="A157" s="8" t="s">
        <v>22</v>
      </c>
      <c r="B157" s="56">
        <f>B158+B159+B160</f>
        <v>0.13</v>
      </c>
      <c r="C157" s="56">
        <f>C158+C159+C160</f>
        <v>0.05</v>
      </c>
      <c r="D157" s="56">
        <f t="shared" ref="D157:Y157" si="205">D158+D159+D160</f>
        <v>0.11</v>
      </c>
      <c r="E157" s="56">
        <f t="shared" si="205"/>
        <v>0.08</v>
      </c>
      <c r="F157" s="56">
        <f t="shared" si="205"/>
        <v>0.11</v>
      </c>
      <c r="G157" s="56">
        <f t="shared" si="205"/>
        <v>0.08</v>
      </c>
      <c r="H157" s="56">
        <f t="shared" si="205"/>
        <v>0.08</v>
      </c>
      <c r="I157" s="56">
        <f t="shared" si="205"/>
        <v>0.05</v>
      </c>
      <c r="J157" s="56">
        <f t="shared" si="205"/>
        <v>0.14000000000000001</v>
      </c>
      <c r="K157" s="56">
        <f t="shared" si="205"/>
        <v>0.06</v>
      </c>
      <c r="L157" s="56">
        <f t="shared" si="205"/>
        <v>0.08</v>
      </c>
      <c r="M157" s="56">
        <f t="shared" si="205"/>
        <v>0.05</v>
      </c>
      <c r="N157" s="56">
        <f t="shared" si="205"/>
        <v>0.14000000000000001</v>
      </c>
      <c r="O157" s="56">
        <f t="shared" si="205"/>
        <v>0.08</v>
      </c>
      <c r="P157" s="56">
        <f t="shared" si="205"/>
        <v>0.11</v>
      </c>
      <c r="Q157" s="56">
        <f t="shared" si="205"/>
        <v>0.08</v>
      </c>
      <c r="R157" s="56">
        <f t="shared" si="205"/>
        <v>0.34</v>
      </c>
      <c r="S157" s="56">
        <f t="shared" si="205"/>
        <v>0.15</v>
      </c>
      <c r="T157" s="56">
        <f t="shared" si="205"/>
        <v>0.11</v>
      </c>
      <c r="U157" s="56">
        <f t="shared" si="205"/>
        <v>0.08</v>
      </c>
      <c r="V157" s="56">
        <f t="shared" si="205"/>
        <v>0.28000000000000003</v>
      </c>
      <c r="W157" s="56">
        <f t="shared" si="205"/>
        <v>0.11</v>
      </c>
      <c r="X157" s="56">
        <f t="shared" si="205"/>
        <v>0.11</v>
      </c>
      <c r="Y157" s="56">
        <f t="shared" si="205"/>
        <v>0.05</v>
      </c>
    </row>
    <row r="158" spans="1:25" ht="33.75">
      <c r="A158" s="8" t="s">
        <v>23</v>
      </c>
      <c r="B158" s="56">
        <f>(B155+B156)*34%</f>
        <v>0.12</v>
      </c>
      <c r="C158" s="56">
        <f t="shared" ref="C158:Y158" si="206">(C155+C156)*34%</f>
        <v>0.05</v>
      </c>
      <c r="D158" s="56">
        <f t="shared" si="206"/>
        <v>0.11</v>
      </c>
      <c r="E158" s="56">
        <f t="shared" si="206"/>
        <v>0.08</v>
      </c>
      <c r="F158" s="56">
        <f t="shared" si="206"/>
        <v>0.11</v>
      </c>
      <c r="G158" s="56">
        <f t="shared" si="206"/>
        <v>0.08</v>
      </c>
      <c r="H158" s="56">
        <f t="shared" si="206"/>
        <v>0.08</v>
      </c>
      <c r="I158" s="56">
        <f t="shared" si="206"/>
        <v>0.05</v>
      </c>
      <c r="J158" s="56">
        <f t="shared" si="206"/>
        <v>0.13</v>
      </c>
      <c r="K158" s="56">
        <f t="shared" si="206"/>
        <v>0.06</v>
      </c>
      <c r="L158" s="56">
        <f t="shared" si="206"/>
        <v>0.08</v>
      </c>
      <c r="M158" s="56">
        <f t="shared" si="206"/>
        <v>0.05</v>
      </c>
      <c r="N158" s="56">
        <f t="shared" si="206"/>
        <v>0.13</v>
      </c>
      <c r="O158" s="56">
        <f t="shared" si="206"/>
        <v>0.08</v>
      </c>
      <c r="P158" s="56">
        <f t="shared" si="206"/>
        <v>0.11</v>
      </c>
      <c r="Q158" s="56">
        <f t="shared" si="206"/>
        <v>0.08</v>
      </c>
      <c r="R158" s="56">
        <f t="shared" si="206"/>
        <v>0.33</v>
      </c>
      <c r="S158" s="56">
        <f t="shared" si="206"/>
        <v>0.14000000000000001</v>
      </c>
      <c r="T158" s="56">
        <f t="shared" si="206"/>
        <v>0.11</v>
      </c>
      <c r="U158" s="56">
        <f t="shared" si="206"/>
        <v>0.08</v>
      </c>
      <c r="V158" s="56">
        <f t="shared" si="206"/>
        <v>0.27</v>
      </c>
      <c r="W158" s="56">
        <f t="shared" si="206"/>
        <v>0.11</v>
      </c>
      <c r="X158" s="56">
        <f t="shared" si="206"/>
        <v>0.11</v>
      </c>
      <c r="Y158" s="56">
        <f t="shared" si="206"/>
        <v>0.05</v>
      </c>
    </row>
    <row r="159" spans="1:25" ht="67.5">
      <c r="A159" s="8" t="s">
        <v>640</v>
      </c>
      <c r="B159" s="56">
        <f>(B155+B156)*0.08%</f>
        <v>0</v>
      </c>
      <c r="C159" s="56">
        <f t="shared" ref="C159:Y159" si="207">(C155+C156)*0.08%</f>
        <v>0</v>
      </c>
      <c r="D159" s="56">
        <f t="shared" si="207"/>
        <v>0</v>
      </c>
      <c r="E159" s="56">
        <f t="shared" si="207"/>
        <v>0</v>
      </c>
      <c r="F159" s="56">
        <f t="shared" si="207"/>
        <v>0</v>
      </c>
      <c r="G159" s="56">
        <f t="shared" si="207"/>
        <v>0</v>
      </c>
      <c r="H159" s="56">
        <f t="shared" si="207"/>
        <v>0</v>
      </c>
      <c r="I159" s="56">
        <f t="shared" si="207"/>
        <v>0</v>
      </c>
      <c r="J159" s="56">
        <f t="shared" si="207"/>
        <v>0</v>
      </c>
      <c r="K159" s="56">
        <f t="shared" si="207"/>
        <v>0</v>
      </c>
      <c r="L159" s="56">
        <f t="shared" si="207"/>
        <v>0</v>
      </c>
      <c r="M159" s="56">
        <f t="shared" si="207"/>
        <v>0</v>
      </c>
      <c r="N159" s="56">
        <f t="shared" si="207"/>
        <v>0</v>
      </c>
      <c r="O159" s="56">
        <f t="shared" si="207"/>
        <v>0</v>
      </c>
      <c r="P159" s="56">
        <f t="shared" si="207"/>
        <v>0</v>
      </c>
      <c r="Q159" s="56">
        <f t="shared" si="207"/>
        <v>0</v>
      </c>
      <c r="R159" s="56">
        <f t="shared" si="207"/>
        <v>0</v>
      </c>
      <c r="S159" s="56">
        <f t="shared" si="207"/>
        <v>0</v>
      </c>
      <c r="T159" s="56">
        <f t="shared" si="207"/>
        <v>0</v>
      </c>
      <c r="U159" s="56">
        <f t="shared" si="207"/>
        <v>0</v>
      </c>
      <c r="V159" s="56">
        <f t="shared" si="207"/>
        <v>0</v>
      </c>
      <c r="W159" s="56">
        <f t="shared" si="207"/>
        <v>0</v>
      </c>
      <c r="X159" s="56">
        <f t="shared" si="207"/>
        <v>0</v>
      </c>
      <c r="Y159" s="56">
        <f t="shared" si="207"/>
        <v>0</v>
      </c>
    </row>
    <row r="160" spans="1:25" ht="33.75">
      <c r="A160" s="8" t="s">
        <v>24</v>
      </c>
      <c r="B160" s="56">
        <f>(B155+B156)*1.5%</f>
        <v>0.01</v>
      </c>
      <c r="C160" s="56">
        <f t="shared" ref="C160:Y160" si="208">(C155+C156)*1.5%</f>
        <v>0</v>
      </c>
      <c r="D160" s="56">
        <f t="shared" si="208"/>
        <v>0</v>
      </c>
      <c r="E160" s="56">
        <f t="shared" si="208"/>
        <v>0</v>
      </c>
      <c r="F160" s="56">
        <f t="shared" si="208"/>
        <v>0</v>
      </c>
      <c r="G160" s="56">
        <f t="shared" si="208"/>
        <v>0</v>
      </c>
      <c r="H160" s="56">
        <f t="shared" si="208"/>
        <v>0</v>
      </c>
      <c r="I160" s="56">
        <f t="shared" si="208"/>
        <v>0</v>
      </c>
      <c r="J160" s="56">
        <f t="shared" si="208"/>
        <v>0.01</v>
      </c>
      <c r="K160" s="56">
        <f t="shared" si="208"/>
        <v>0</v>
      </c>
      <c r="L160" s="56">
        <f t="shared" si="208"/>
        <v>0</v>
      </c>
      <c r="M160" s="56">
        <f t="shared" si="208"/>
        <v>0</v>
      </c>
      <c r="N160" s="56">
        <f t="shared" si="208"/>
        <v>0.01</v>
      </c>
      <c r="O160" s="56">
        <f t="shared" si="208"/>
        <v>0</v>
      </c>
      <c r="P160" s="56">
        <f t="shared" si="208"/>
        <v>0</v>
      </c>
      <c r="Q160" s="56">
        <f t="shared" si="208"/>
        <v>0</v>
      </c>
      <c r="R160" s="56">
        <f t="shared" si="208"/>
        <v>0.01</v>
      </c>
      <c r="S160" s="56">
        <f t="shared" si="208"/>
        <v>0.01</v>
      </c>
      <c r="T160" s="56">
        <f t="shared" si="208"/>
        <v>0</v>
      </c>
      <c r="U160" s="56">
        <f t="shared" si="208"/>
        <v>0</v>
      </c>
      <c r="V160" s="56">
        <f t="shared" si="208"/>
        <v>0.01</v>
      </c>
      <c r="W160" s="56">
        <f t="shared" si="208"/>
        <v>0</v>
      </c>
      <c r="X160" s="56">
        <f t="shared" si="208"/>
        <v>0</v>
      </c>
      <c r="Y160" s="56">
        <f t="shared" si="208"/>
        <v>0</v>
      </c>
    </row>
    <row r="161" spans="1:25" ht="12.75" customHeight="1">
      <c r="A161" s="8" t="s">
        <v>641</v>
      </c>
      <c r="B161" s="56">
        <f>B155*69.59%</f>
        <v>0.23</v>
      </c>
      <c r="C161" s="56">
        <f t="shared" ref="C161:Y161" si="209">C155*69.59%</f>
        <v>0.1</v>
      </c>
      <c r="D161" s="56">
        <f t="shared" si="209"/>
        <v>0.22</v>
      </c>
      <c r="E161" s="56">
        <f t="shared" si="209"/>
        <v>0.15</v>
      </c>
      <c r="F161" s="56">
        <f t="shared" si="209"/>
        <v>0.22</v>
      </c>
      <c r="G161" s="56">
        <f t="shared" si="209"/>
        <v>0.15</v>
      </c>
      <c r="H161" s="56">
        <f t="shared" si="209"/>
        <v>0.15</v>
      </c>
      <c r="I161" s="56">
        <f t="shared" si="209"/>
        <v>0.1</v>
      </c>
      <c r="J161" s="56">
        <f t="shared" si="209"/>
        <v>0.24</v>
      </c>
      <c r="K161" s="56">
        <f t="shared" si="209"/>
        <v>0.12</v>
      </c>
      <c r="L161" s="56">
        <f t="shared" si="209"/>
        <v>0.15</v>
      </c>
      <c r="M161" s="56">
        <f t="shared" si="209"/>
        <v>0.1</v>
      </c>
      <c r="N161" s="56">
        <f t="shared" si="209"/>
        <v>0.24</v>
      </c>
      <c r="O161" s="56">
        <f t="shared" si="209"/>
        <v>0.15</v>
      </c>
      <c r="P161" s="56">
        <f t="shared" si="209"/>
        <v>0.22</v>
      </c>
      <c r="Q161" s="56">
        <f t="shared" si="209"/>
        <v>0.15</v>
      </c>
      <c r="R161" s="56">
        <f t="shared" si="209"/>
        <v>0.63</v>
      </c>
      <c r="S161" s="56">
        <f t="shared" si="209"/>
        <v>0.26</v>
      </c>
      <c r="T161" s="56">
        <f t="shared" si="209"/>
        <v>0.22</v>
      </c>
      <c r="U161" s="56">
        <f t="shared" si="209"/>
        <v>0.15</v>
      </c>
      <c r="V161" s="56">
        <f t="shared" si="209"/>
        <v>0.51</v>
      </c>
      <c r="W161" s="56">
        <f t="shared" si="209"/>
        <v>0.22</v>
      </c>
      <c r="X161" s="56">
        <f t="shared" si="209"/>
        <v>0.2</v>
      </c>
      <c r="Y161" s="56">
        <f t="shared" si="209"/>
        <v>0.09</v>
      </c>
    </row>
    <row r="162" spans="1:25" ht="22.5">
      <c r="A162" s="8" t="s">
        <v>25</v>
      </c>
      <c r="B162" s="56">
        <v>0</v>
      </c>
      <c r="C162" s="56">
        <v>0</v>
      </c>
      <c r="D162" s="56">
        <v>0</v>
      </c>
      <c r="E162" s="56">
        <v>0</v>
      </c>
      <c r="F162" s="56">
        <v>0</v>
      </c>
      <c r="G162" s="56">
        <v>0</v>
      </c>
      <c r="H162" s="56">
        <v>0</v>
      </c>
      <c r="I162" s="56">
        <v>0</v>
      </c>
      <c r="J162" s="56">
        <v>0</v>
      </c>
      <c r="K162" s="56">
        <v>0</v>
      </c>
      <c r="L162" s="56">
        <v>0</v>
      </c>
      <c r="M162" s="56">
        <v>0</v>
      </c>
      <c r="N162" s="56">
        <v>0</v>
      </c>
      <c r="O162" s="56">
        <v>0</v>
      </c>
      <c r="P162" s="56">
        <v>0</v>
      </c>
      <c r="Q162" s="56">
        <v>0</v>
      </c>
      <c r="R162" s="56">
        <v>0</v>
      </c>
      <c r="S162" s="56">
        <v>0</v>
      </c>
      <c r="T162" s="56">
        <v>0</v>
      </c>
      <c r="U162" s="56">
        <v>0</v>
      </c>
      <c r="V162" s="56">
        <v>0</v>
      </c>
      <c r="W162" s="56">
        <v>0</v>
      </c>
      <c r="X162" s="56">
        <v>0</v>
      </c>
      <c r="Y162" s="56">
        <v>0</v>
      </c>
    </row>
    <row r="163" spans="1:25">
      <c r="A163" s="8" t="s">
        <v>26</v>
      </c>
      <c r="B163" s="56">
        <v>0</v>
      </c>
      <c r="C163" s="56">
        <v>0</v>
      </c>
      <c r="D163" s="56">
        <v>0</v>
      </c>
      <c r="E163" s="56">
        <v>0</v>
      </c>
      <c r="F163" s="56">
        <v>0</v>
      </c>
      <c r="G163" s="56">
        <v>0</v>
      </c>
      <c r="H163" s="56">
        <v>0</v>
      </c>
      <c r="I163" s="56">
        <v>0</v>
      </c>
      <c r="J163" s="56">
        <v>0</v>
      </c>
      <c r="K163" s="56">
        <v>0</v>
      </c>
      <c r="L163" s="56">
        <v>0</v>
      </c>
      <c r="M163" s="56">
        <v>0</v>
      </c>
      <c r="N163" s="56">
        <v>0</v>
      </c>
      <c r="O163" s="56">
        <v>0</v>
      </c>
      <c r="P163" s="56">
        <v>0</v>
      </c>
      <c r="Q163" s="56">
        <v>0</v>
      </c>
      <c r="R163" s="56">
        <v>0</v>
      </c>
      <c r="S163" s="56">
        <v>0</v>
      </c>
      <c r="T163" s="56">
        <v>0</v>
      </c>
      <c r="U163" s="56">
        <v>0</v>
      </c>
      <c r="V163" s="56">
        <v>0</v>
      </c>
      <c r="W163" s="56">
        <v>0</v>
      </c>
      <c r="X163" s="56">
        <v>0</v>
      </c>
      <c r="Y163" s="56">
        <v>0</v>
      </c>
    </row>
    <row r="164" spans="1:25">
      <c r="A164" s="8" t="s">
        <v>27</v>
      </c>
      <c r="B164" s="56">
        <f>B155+B156+B157+B161</f>
        <v>0.72</v>
      </c>
      <c r="C164" s="56">
        <f t="shared" ref="C164:Y164" si="210">C155+C156+C157+C161</f>
        <v>0.31</v>
      </c>
      <c r="D164" s="56">
        <f t="shared" si="210"/>
        <v>0.66</v>
      </c>
      <c r="E164" s="56">
        <f t="shared" si="210"/>
        <v>0.47</v>
      </c>
      <c r="F164" s="56">
        <f t="shared" si="210"/>
        <v>0.66</v>
      </c>
      <c r="G164" s="56">
        <f t="shared" si="210"/>
        <v>0.47</v>
      </c>
      <c r="H164" s="56">
        <f t="shared" si="210"/>
        <v>0.46</v>
      </c>
      <c r="I164" s="56">
        <f t="shared" si="210"/>
        <v>0.31</v>
      </c>
      <c r="J164" s="56">
        <f t="shared" si="210"/>
        <v>0.76</v>
      </c>
      <c r="K164" s="56">
        <f t="shared" si="210"/>
        <v>0.36</v>
      </c>
      <c r="L164" s="56">
        <f t="shared" si="210"/>
        <v>0.46</v>
      </c>
      <c r="M164" s="56">
        <f t="shared" si="210"/>
        <v>0.31</v>
      </c>
      <c r="N164" s="56">
        <f t="shared" si="210"/>
        <v>0.75</v>
      </c>
      <c r="O164" s="56">
        <f t="shared" si="210"/>
        <v>0.47</v>
      </c>
      <c r="P164" s="56">
        <f t="shared" si="210"/>
        <v>0.66</v>
      </c>
      <c r="Q164" s="56">
        <f t="shared" si="210"/>
        <v>0.47</v>
      </c>
      <c r="R164" s="56">
        <f t="shared" si="210"/>
        <v>1.95</v>
      </c>
      <c r="S164" s="56">
        <f t="shared" si="210"/>
        <v>0.81</v>
      </c>
      <c r="T164" s="56">
        <f t="shared" si="210"/>
        <v>0.66</v>
      </c>
      <c r="U164" s="56">
        <f t="shared" si="210"/>
        <v>0.47</v>
      </c>
      <c r="V164" s="56">
        <f t="shared" si="210"/>
        <v>1.58</v>
      </c>
      <c r="W164" s="56">
        <f t="shared" si="210"/>
        <v>0.66</v>
      </c>
      <c r="X164" s="56">
        <f t="shared" si="210"/>
        <v>0.62</v>
      </c>
      <c r="Y164" s="56">
        <f t="shared" si="210"/>
        <v>0.28000000000000003</v>
      </c>
    </row>
    <row r="165" spans="1:25" ht="22.5">
      <c r="A165" s="8" t="s">
        <v>28</v>
      </c>
      <c r="B165" s="87">
        <v>20</v>
      </c>
      <c r="C165" s="87">
        <v>20</v>
      </c>
      <c r="D165" s="87">
        <v>20</v>
      </c>
      <c r="E165" s="87">
        <v>20</v>
      </c>
      <c r="F165" s="87">
        <v>20</v>
      </c>
      <c r="G165" s="87">
        <v>20</v>
      </c>
      <c r="H165" s="87">
        <v>20</v>
      </c>
      <c r="I165" s="87">
        <v>20</v>
      </c>
      <c r="J165" s="87">
        <v>20</v>
      </c>
      <c r="K165" s="87">
        <v>20</v>
      </c>
      <c r="L165" s="87">
        <v>20</v>
      </c>
      <c r="M165" s="87">
        <v>20</v>
      </c>
      <c r="N165" s="87">
        <v>20</v>
      </c>
      <c r="O165" s="87">
        <v>20</v>
      </c>
      <c r="P165" s="87">
        <v>20</v>
      </c>
      <c r="Q165" s="87">
        <v>20</v>
      </c>
      <c r="R165" s="87">
        <v>20</v>
      </c>
      <c r="S165" s="87">
        <v>20</v>
      </c>
      <c r="T165" s="87">
        <v>20</v>
      </c>
      <c r="U165" s="87">
        <v>20</v>
      </c>
      <c r="V165" s="87">
        <v>20</v>
      </c>
      <c r="W165" s="87">
        <v>20</v>
      </c>
      <c r="X165" s="87">
        <v>20</v>
      </c>
      <c r="Y165" s="87">
        <v>20</v>
      </c>
    </row>
    <row r="166" spans="1:25">
      <c r="A166" s="8" t="s">
        <v>29</v>
      </c>
      <c r="B166" s="56">
        <f>B164*B165/100</f>
        <v>0.14000000000000001</v>
      </c>
      <c r="C166" s="56">
        <f t="shared" ref="C166:Y166" si="211">C164*C165/100</f>
        <v>0.06</v>
      </c>
      <c r="D166" s="56">
        <f t="shared" si="211"/>
        <v>0.13</v>
      </c>
      <c r="E166" s="56">
        <f t="shared" si="211"/>
        <v>0.09</v>
      </c>
      <c r="F166" s="56">
        <f t="shared" si="211"/>
        <v>0.13</v>
      </c>
      <c r="G166" s="56">
        <f t="shared" si="211"/>
        <v>0.09</v>
      </c>
      <c r="H166" s="56">
        <f t="shared" si="211"/>
        <v>0.09</v>
      </c>
      <c r="I166" s="56">
        <f t="shared" si="211"/>
        <v>0.06</v>
      </c>
      <c r="J166" s="56">
        <f t="shared" si="211"/>
        <v>0.15</v>
      </c>
      <c r="K166" s="56">
        <f t="shared" si="211"/>
        <v>7.0000000000000007E-2</v>
      </c>
      <c r="L166" s="56">
        <f t="shared" si="211"/>
        <v>0.09</v>
      </c>
      <c r="M166" s="56">
        <f t="shared" si="211"/>
        <v>0.06</v>
      </c>
      <c r="N166" s="56">
        <f t="shared" si="211"/>
        <v>0.15</v>
      </c>
      <c r="O166" s="56">
        <f t="shared" si="211"/>
        <v>0.09</v>
      </c>
      <c r="P166" s="56">
        <f t="shared" si="211"/>
        <v>0.13</v>
      </c>
      <c r="Q166" s="56">
        <f t="shared" si="211"/>
        <v>0.09</v>
      </c>
      <c r="R166" s="56">
        <f t="shared" si="211"/>
        <v>0.39</v>
      </c>
      <c r="S166" s="56">
        <f t="shared" si="211"/>
        <v>0.16</v>
      </c>
      <c r="T166" s="56">
        <f t="shared" si="211"/>
        <v>0.13</v>
      </c>
      <c r="U166" s="56">
        <f t="shared" si="211"/>
        <v>0.09</v>
      </c>
      <c r="V166" s="56">
        <f t="shared" si="211"/>
        <v>0.32</v>
      </c>
      <c r="W166" s="56">
        <f t="shared" si="211"/>
        <v>0.13</v>
      </c>
      <c r="X166" s="56">
        <f t="shared" si="211"/>
        <v>0.12</v>
      </c>
      <c r="Y166" s="56">
        <f t="shared" si="211"/>
        <v>0.06</v>
      </c>
    </row>
    <row r="167" spans="1:25">
      <c r="A167" s="8" t="s">
        <v>30</v>
      </c>
      <c r="B167" s="56">
        <f>B164+B166</f>
        <v>0.86</v>
      </c>
      <c r="C167" s="56">
        <f t="shared" ref="C167" si="212">C164+C166</f>
        <v>0.37</v>
      </c>
      <c r="D167" s="56">
        <f t="shared" ref="D167" si="213">D164+D166</f>
        <v>0.79</v>
      </c>
      <c r="E167" s="56">
        <f t="shared" ref="E167" si="214">E164+E166</f>
        <v>0.56000000000000005</v>
      </c>
      <c r="F167" s="56">
        <f t="shared" ref="F167" si="215">F164+F166</f>
        <v>0.79</v>
      </c>
      <c r="G167" s="56">
        <f t="shared" ref="G167" si="216">G164+G166</f>
        <v>0.56000000000000005</v>
      </c>
      <c r="H167" s="56">
        <f t="shared" ref="H167" si="217">H164+H166</f>
        <v>0.55000000000000004</v>
      </c>
      <c r="I167" s="56">
        <f t="shared" ref="I167" si="218">I164+I166</f>
        <v>0.37</v>
      </c>
      <c r="J167" s="56">
        <f t="shared" ref="J167" si="219">J164+J166</f>
        <v>0.91</v>
      </c>
      <c r="K167" s="56">
        <f t="shared" ref="K167" si="220">K164+K166</f>
        <v>0.43</v>
      </c>
      <c r="L167" s="56">
        <f t="shared" ref="L167" si="221">L164+L166</f>
        <v>0.55000000000000004</v>
      </c>
      <c r="M167" s="56">
        <f t="shared" ref="M167" si="222">M164+M166</f>
        <v>0.37</v>
      </c>
      <c r="N167" s="56">
        <f t="shared" ref="N167" si="223">N164+N166</f>
        <v>0.9</v>
      </c>
      <c r="O167" s="56">
        <f t="shared" ref="O167" si="224">O164+O166</f>
        <v>0.56000000000000005</v>
      </c>
      <c r="P167" s="56">
        <f t="shared" ref="P167" si="225">P164+P166</f>
        <v>0.79</v>
      </c>
      <c r="Q167" s="56">
        <f t="shared" ref="Q167" si="226">Q164+Q166</f>
        <v>0.56000000000000005</v>
      </c>
      <c r="R167" s="56">
        <f t="shared" ref="R167" si="227">R164+R166</f>
        <v>2.34</v>
      </c>
      <c r="S167" s="56">
        <f t="shared" ref="S167" si="228">S164+S166</f>
        <v>0.97</v>
      </c>
      <c r="T167" s="56">
        <f t="shared" ref="T167" si="229">T164+T166</f>
        <v>0.79</v>
      </c>
      <c r="U167" s="56">
        <f t="shared" ref="U167" si="230">U164+U166</f>
        <v>0.56000000000000005</v>
      </c>
      <c r="V167" s="56">
        <f t="shared" ref="V167" si="231">V164+V166</f>
        <v>1.9</v>
      </c>
      <c r="W167" s="56">
        <f t="shared" ref="W167" si="232">W164+W166</f>
        <v>0.79</v>
      </c>
      <c r="X167" s="56">
        <f t="shared" ref="X167" si="233">X164+X166</f>
        <v>0.74</v>
      </c>
      <c r="Y167" s="56">
        <f t="shared" ref="Y167" si="234">Y164+Y166</f>
        <v>0.34</v>
      </c>
    </row>
    <row r="168" spans="1:25" ht="22.5">
      <c r="A168" s="8" t="s">
        <v>31</v>
      </c>
      <c r="B168" s="56">
        <v>0</v>
      </c>
      <c r="C168" s="56">
        <v>0</v>
      </c>
      <c r="D168" s="56">
        <v>0</v>
      </c>
      <c r="E168" s="56">
        <v>0</v>
      </c>
      <c r="F168" s="56">
        <v>0</v>
      </c>
      <c r="G168" s="56">
        <v>0</v>
      </c>
      <c r="H168" s="56">
        <v>0</v>
      </c>
      <c r="I168" s="56">
        <v>0</v>
      </c>
      <c r="J168" s="56">
        <v>0</v>
      </c>
      <c r="K168" s="56">
        <v>0</v>
      </c>
      <c r="L168" s="56">
        <v>0</v>
      </c>
      <c r="M168" s="56">
        <v>0</v>
      </c>
      <c r="N168" s="56">
        <v>0</v>
      </c>
      <c r="O168" s="56">
        <v>0</v>
      </c>
      <c r="P168" s="56">
        <v>0</v>
      </c>
      <c r="Q168" s="56">
        <v>0</v>
      </c>
      <c r="R168" s="56">
        <v>0</v>
      </c>
      <c r="S168" s="56">
        <v>0</v>
      </c>
      <c r="T168" s="56">
        <v>0</v>
      </c>
      <c r="U168" s="56">
        <v>0</v>
      </c>
      <c r="V168" s="56">
        <v>0</v>
      </c>
      <c r="W168" s="56">
        <v>0</v>
      </c>
      <c r="X168" s="56">
        <v>0</v>
      </c>
      <c r="Y168" s="56">
        <v>0</v>
      </c>
    </row>
    <row r="169" spans="1:25" ht="22.5">
      <c r="A169" s="8" t="s">
        <v>32</v>
      </c>
      <c r="B169" s="56">
        <f>B167</f>
        <v>0.86</v>
      </c>
      <c r="C169" s="56">
        <f>C167</f>
        <v>0.37</v>
      </c>
      <c r="D169" s="56">
        <f t="shared" ref="D169:Y169" si="235">D167</f>
        <v>0.79</v>
      </c>
      <c r="E169" s="56">
        <f t="shared" si="235"/>
        <v>0.56000000000000005</v>
      </c>
      <c r="F169" s="56">
        <f t="shared" si="235"/>
        <v>0.79</v>
      </c>
      <c r="G169" s="56">
        <f t="shared" si="235"/>
        <v>0.56000000000000005</v>
      </c>
      <c r="H169" s="56">
        <f t="shared" si="235"/>
        <v>0.55000000000000004</v>
      </c>
      <c r="I169" s="56">
        <f t="shared" si="235"/>
        <v>0.37</v>
      </c>
      <c r="J169" s="56">
        <f t="shared" si="235"/>
        <v>0.91</v>
      </c>
      <c r="K169" s="56">
        <f t="shared" si="235"/>
        <v>0.43</v>
      </c>
      <c r="L169" s="56">
        <f t="shared" si="235"/>
        <v>0.55000000000000004</v>
      </c>
      <c r="M169" s="56">
        <f t="shared" si="235"/>
        <v>0.37</v>
      </c>
      <c r="N169" s="56">
        <f t="shared" si="235"/>
        <v>0.9</v>
      </c>
      <c r="O169" s="56">
        <f t="shared" si="235"/>
        <v>0.56000000000000005</v>
      </c>
      <c r="P169" s="56">
        <f t="shared" si="235"/>
        <v>0.79</v>
      </c>
      <c r="Q169" s="56">
        <f t="shared" si="235"/>
        <v>0.56000000000000005</v>
      </c>
      <c r="R169" s="56">
        <f t="shared" si="235"/>
        <v>2.34</v>
      </c>
      <c r="S169" s="56">
        <f t="shared" si="235"/>
        <v>0.97</v>
      </c>
      <c r="T169" s="56">
        <f t="shared" si="235"/>
        <v>0.79</v>
      </c>
      <c r="U169" s="56">
        <f t="shared" si="235"/>
        <v>0.56000000000000005</v>
      </c>
      <c r="V169" s="56">
        <f t="shared" si="235"/>
        <v>1.9</v>
      </c>
      <c r="W169" s="56">
        <f t="shared" si="235"/>
        <v>0.79</v>
      </c>
      <c r="X169" s="56">
        <f t="shared" si="235"/>
        <v>0.74</v>
      </c>
      <c r="Y169" s="56">
        <f t="shared" si="235"/>
        <v>0.34</v>
      </c>
    </row>
    <row r="170" spans="1:25" ht="22.5">
      <c r="A170" s="8" t="s">
        <v>33</v>
      </c>
      <c r="B170" s="56">
        <v>0</v>
      </c>
      <c r="C170" s="56">
        <v>0</v>
      </c>
      <c r="D170" s="56">
        <v>0</v>
      </c>
      <c r="E170" s="56">
        <v>0</v>
      </c>
      <c r="F170" s="56">
        <v>0</v>
      </c>
      <c r="G170" s="56">
        <v>0</v>
      </c>
      <c r="H170" s="56">
        <v>0</v>
      </c>
      <c r="I170" s="56">
        <v>0</v>
      </c>
      <c r="J170" s="56">
        <v>0</v>
      </c>
      <c r="K170" s="56">
        <v>0</v>
      </c>
      <c r="L170" s="56">
        <v>0</v>
      </c>
      <c r="M170" s="56">
        <v>0</v>
      </c>
      <c r="N170" s="56">
        <v>0</v>
      </c>
      <c r="O170" s="56">
        <v>0</v>
      </c>
      <c r="P170" s="56">
        <v>0</v>
      </c>
      <c r="Q170" s="56">
        <v>0</v>
      </c>
      <c r="R170" s="56">
        <v>0</v>
      </c>
      <c r="S170" s="56">
        <v>0</v>
      </c>
      <c r="T170" s="56">
        <v>0</v>
      </c>
      <c r="U170" s="56">
        <v>0</v>
      </c>
      <c r="V170" s="56">
        <v>0</v>
      </c>
      <c r="W170" s="56">
        <v>0</v>
      </c>
      <c r="X170" s="56">
        <v>0</v>
      </c>
      <c r="Y170" s="56">
        <v>0</v>
      </c>
    </row>
    <row r="171" spans="1:25" ht="22.5">
      <c r="A171" s="8" t="s">
        <v>34</v>
      </c>
      <c r="B171" s="56">
        <f>B169*B170</f>
        <v>0</v>
      </c>
      <c r="C171" s="56">
        <f>C169*C170</f>
        <v>0</v>
      </c>
      <c r="D171" s="56">
        <f t="shared" ref="D171:Y171" si="236">D169*D170</f>
        <v>0</v>
      </c>
      <c r="E171" s="56">
        <f t="shared" si="236"/>
        <v>0</v>
      </c>
      <c r="F171" s="56">
        <f t="shared" si="236"/>
        <v>0</v>
      </c>
      <c r="G171" s="56">
        <f t="shared" si="236"/>
        <v>0</v>
      </c>
      <c r="H171" s="56">
        <f t="shared" si="236"/>
        <v>0</v>
      </c>
      <c r="I171" s="56">
        <f t="shared" si="236"/>
        <v>0</v>
      </c>
      <c r="J171" s="56">
        <f t="shared" si="236"/>
        <v>0</v>
      </c>
      <c r="K171" s="56">
        <f t="shared" si="236"/>
        <v>0</v>
      </c>
      <c r="L171" s="56">
        <f t="shared" si="236"/>
        <v>0</v>
      </c>
      <c r="M171" s="56">
        <f t="shared" si="236"/>
        <v>0</v>
      </c>
      <c r="N171" s="56">
        <f t="shared" si="236"/>
        <v>0</v>
      </c>
      <c r="O171" s="56">
        <f t="shared" si="236"/>
        <v>0</v>
      </c>
      <c r="P171" s="56">
        <f t="shared" si="236"/>
        <v>0</v>
      </c>
      <c r="Q171" s="56">
        <f t="shared" si="236"/>
        <v>0</v>
      </c>
      <c r="R171" s="56">
        <f t="shared" si="236"/>
        <v>0</v>
      </c>
      <c r="S171" s="56">
        <f t="shared" si="236"/>
        <v>0</v>
      </c>
      <c r="T171" s="56">
        <f t="shared" si="236"/>
        <v>0</v>
      </c>
      <c r="U171" s="56">
        <f t="shared" si="236"/>
        <v>0</v>
      </c>
      <c r="V171" s="56">
        <f t="shared" si="236"/>
        <v>0</v>
      </c>
      <c r="W171" s="56">
        <f t="shared" si="236"/>
        <v>0</v>
      </c>
      <c r="X171" s="56">
        <f t="shared" si="236"/>
        <v>0</v>
      </c>
      <c r="Y171" s="56">
        <f t="shared" si="236"/>
        <v>0</v>
      </c>
    </row>
    <row r="172" spans="1:25" ht="21">
      <c r="A172" s="10" t="s">
        <v>642</v>
      </c>
      <c r="B172" s="57">
        <f>B169+B171</f>
        <v>0.86</v>
      </c>
      <c r="C172" s="57">
        <f t="shared" ref="C172:Y172" si="237">C169+C171</f>
        <v>0.37</v>
      </c>
      <c r="D172" s="57">
        <f t="shared" si="237"/>
        <v>0.79</v>
      </c>
      <c r="E172" s="57">
        <f t="shared" si="237"/>
        <v>0.56000000000000005</v>
      </c>
      <c r="F172" s="57">
        <f t="shared" si="237"/>
        <v>0.79</v>
      </c>
      <c r="G172" s="57">
        <f t="shared" si="237"/>
        <v>0.56000000000000005</v>
      </c>
      <c r="H172" s="57">
        <f t="shared" si="237"/>
        <v>0.55000000000000004</v>
      </c>
      <c r="I172" s="57">
        <f t="shared" si="237"/>
        <v>0.37</v>
      </c>
      <c r="J172" s="57">
        <f t="shared" si="237"/>
        <v>0.91</v>
      </c>
      <c r="K172" s="57">
        <f t="shared" si="237"/>
        <v>0.43</v>
      </c>
      <c r="L172" s="57">
        <f t="shared" si="237"/>
        <v>0.55000000000000004</v>
      </c>
      <c r="M172" s="57">
        <f t="shared" si="237"/>
        <v>0.37</v>
      </c>
      <c r="N172" s="57">
        <f t="shared" si="237"/>
        <v>0.9</v>
      </c>
      <c r="O172" s="57">
        <f t="shared" si="237"/>
        <v>0.56000000000000005</v>
      </c>
      <c r="P172" s="57">
        <f t="shared" si="237"/>
        <v>0.79</v>
      </c>
      <c r="Q172" s="57">
        <f t="shared" si="237"/>
        <v>0.56000000000000005</v>
      </c>
      <c r="R172" s="57">
        <f t="shared" si="237"/>
        <v>2.34</v>
      </c>
      <c r="S172" s="57">
        <f t="shared" si="237"/>
        <v>0.97</v>
      </c>
      <c r="T172" s="57">
        <f t="shared" si="237"/>
        <v>0.79</v>
      </c>
      <c r="U172" s="57">
        <f t="shared" si="237"/>
        <v>0.56000000000000005</v>
      </c>
      <c r="V172" s="57">
        <f t="shared" si="237"/>
        <v>1.9</v>
      </c>
      <c r="W172" s="57">
        <f t="shared" si="237"/>
        <v>0.79</v>
      </c>
      <c r="X172" s="57">
        <f t="shared" si="237"/>
        <v>0.74</v>
      </c>
      <c r="Y172" s="57">
        <f t="shared" si="237"/>
        <v>0.34</v>
      </c>
    </row>
    <row r="173" spans="1:25">
      <c r="A173" s="5" t="s">
        <v>36</v>
      </c>
      <c r="B173" s="5"/>
      <c r="C173" s="5"/>
      <c r="D173" s="5"/>
      <c r="E173" s="5"/>
      <c r="F173" s="5" t="s">
        <v>272</v>
      </c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</row>
    <row r="177" spans="1:29" ht="15.75">
      <c r="A177" s="5"/>
      <c r="B177" s="5"/>
      <c r="C177" s="5"/>
      <c r="D177" s="5"/>
      <c r="E177" s="5"/>
      <c r="F177" s="5"/>
      <c r="G177" s="5"/>
      <c r="H177" s="5"/>
      <c r="I177" s="5"/>
      <c r="J177" s="3" t="s">
        <v>17</v>
      </c>
      <c r="K177" s="3"/>
      <c r="L177" s="3"/>
      <c r="M177" s="3"/>
      <c r="N177" s="58"/>
      <c r="O177" s="58"/>
      <c r="P177" s="6"/>
      <c r="Q177" s="6"/>
      <c r="R177" s="6"/>
      <c r="S177" s="6"/>
      <c r="T177" s="6"/>
      <c r="U177" s="6"/>
      <c r="V177" s="6"/>
      <c r="W177" s="6"/>
    </row>
    <row r="178" spans="1:29" ht="15.75">
      <c r="A178" s="5"/>
      <c r="B178" s="5"/>
      <c r="C178" s="5"/>
      <c r="D178" s="5"/>
      <c r="E178" s="5"/>
      <c r="F178" s="5"/>
      <c r="G178" s="5"/>
      <c r="H178" s="5"/>
      <c r="I178" s="5"/>
      <c r="J178" s="3" t="s">
        <v>299</v>
      </c>
      <c r="K178" s="3"/>
      <c r="L178" s="3"/>
      <c r="M178" s="3"/>
      <c r="N178" s="58"/>
      <c r="O178" s="58"/>
      <c r="P178" s="6"/>
      <c r="Q178" s="6"/>
      <c r="R178" s="6"/>
      <c r="S178" s="6"/>
      <c r="T178" s="6"/>
      <c r="U178" s="6"/>
      <c r="V178" s="6"/>
      <c r="W178" s="6"/>
    </row>
    <row r="179" spans="1:29" ht="15.75">
      <c r="A179" s="5"/>
      <c r="B179" s="5"/>
      <c r="C179" s="5"/>
      <c r="D179" s="5"/>
      <c r="E179" s="5"/>
      <c r="F179" s="5"/>
      <c r="G179" s="5"/>
      <c r="H179" s="5"/>
      <c r="I179" s="5"/>
      <c r="J179" s="3" t="s">
        <v>35</v>
      </c>
      <c r="K179" s="3"/>
      <c r="L179" s="3"/>
      <c r="M179" s="3"/>
      <c r="N179" s="58"/>
      <c r="O179" s="58"/>
      <c r="P179" s="6"/>
      <c r="Q179" s="6"/>
      <c r="R179" s="6"/>
      <c r="S179" s="6"/>
      <c r="T179" s="6"/>
      <c r="U179" s="6"/>
      <c r="V179" s="6"/>
      <c r="W179" s="6"/>
    </row>
    <row r="180" spans="1:29" ht="15.75">
      <c r="A180" s="5"/>
      <c r="B180" s="5"/>
      <c r="C180" s="5"/>
      <c r="D180" s="5"/>
      <c r="E180" s="5"/>
      <c r="F180" s="5"/>
      <c r="G180" s="5"/>
      <c r="H180" s="5"/>
      <c r="I180" s="5"/>
      <c r="J180" s="3" t="s">
        <v>271</v>
      </c>
      <c r="K180" s="3"/>
      <c r="L180" s="3"/>
      <c r="M180" s="3"/>
      <c r="N180" s="58"/>
      <c r="O180" s="58"/>
      <c r="P180" s="6"/>
      <c r="Q180" s="6"/>
      <c r="R180" s="6"/>
      <c r="S180" s="6"/>
      <c r="T180" s="6"/>
      <c r="U180" s="6"/>
      <c r="V180" s="6"/>
      <c r="W180" s="6"/>
    </row>
    <row r="181" spans="1:29" ht="15.75">
      <c r="A181" s="5"/>
      <c r="B181" s="5"/>
      <c r="C181" s="5"/>
      <c r="D181" s="5"/>
      <c r="E181" s="5"/>
      <c r="F181" s="5"/>
      <c r="G181" s="5"/>
      <c r="H181" s="5"/>
      <c r="I181" s="5"/>
      <c r="J181" s="3" t="s">
        <v>624</v>
      </c>
      <c r="K181" s="3"/>
      <c r="L181" s="3"/>
      <c r="M181" s="3"/>
      <c r="N181" s="58"/>
      <c r="O181" s="58"/>
      <c r="P181" s="6"/>
      <c r="Q181" s="6"/>
      <c r="R181" s="6"/>
      <c r="S181" s="6"/>
      <c r="T181" s="6"/>
      <c r="U181" s="6"/>
      <c r="V181" s="6"/>
      <c r="W181" s="6"/>
    </row>
    <row r="182" spans="1:29">
      <c r="A182" s="7" t="s">
        <v>18</v>
      </c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</row>
    <row r="183" spans="1:29" ht="264.75" customHeight="1">
      <c r="A183" s="180" t="s">
        <v>19</v>
      </c>
      <c r="B183" s="182" t="s">
        <v>708</v>
      </c>
      <c r="C183" s="183"/>
      <c r="D183" s="182" t="s">
        <v>709</v>
      </c>
      <c r="E183" s="183"/>
      <c r="F183" s="182" t="s">
        <v>710</v>
      </c>
      <c r="G183" s="183"/>
      <c r="H183" s="182" t="s">
        <v>711</v>
      </c>
      <c r="I183" s="183"/>
      <c r="J183" s="182" t="s">
        <v>712</v>
      </c>
      <c r="K183" s="183"/>
      <c r="L183" s="182" t="s">
        <v>713</v>
      </c>
      <c r="M183" s="183"/>
      <c r="N183" s="186" t="s">
        <v>714</v>
      </c>
      <c r="O183" s="183"/>
      <c r="P183" s="186" t="s">
        <v>715</v>
      </c>
      <c r="Q183" s="183"/>
      <c r="R183" s="186" t="s">
        <v>716</v>
      </c>
      <c r="S183" s="183"/>
      <c r="T183" s="186" t="s">
        <v>717</v>
      </c>
      <c r="U183" s="183"/>
      <c r="V183" s="186" t="s">
        <v>718</v>
      </c>
      <c r="W183" s="183"/>
      <c r="X183" s="186" t="s">
        <v>719</v>
      </c>
      <c r="Y183" s="183"/>
      <c r="Z183" s="186" t="s">
        <v>720</v>
      </c>
      <c r="AA183" s="183"/>
      <c r="AB183" s="182" t="s">
        <v>721</v>
      </c>
      <c r="AC183" s="183"/>
    </row>
    <row r="184" spans="1:29" ht="52.5">
      <c r="A184" s="181"/>
      <c r="B184" s="86" t="s">
        <v>48</v>
      </c>
      <c r="C184" s="86" t="s">
        <v>49</v>
      </c>
      <c r="D184" s="86" t="s">
        <v>48</v>
      </c>
      <c r="E184" s="86" t="s">
        <v>49</v>
      </c>
      <c r="F184" s="86" t="s">
        <v>48</v>
      </c>
      <c r="G184" s="86" t="s">
        <v>49</v>
      </c>
      <c r="H184" s="86" t="s">
        <v>48</v>
      </c>
      <c r="I184" s="86" t="s">
        <v>49</v>
      </c>
      <c r="J184" s="86" t="s">
        <v>48</v>
      </c>
      <c r="K184" s="86" t="s">
        <v>49</v>
      </c>
      <c r="L184" s="86" t="s">
        <v>48</v>
      </c>
      <c r="M184" s="86" t="s">
        <v>49</v>
      </c>
      <c r="N184" s="86" t="s">
        <v>48</v>
      </c>
      <c r="O184" s="86" t="s">
        <v>49</v>
      </c>
      <c r="P184" s="86" t="s">
        <v>48</v>
      </c>
      <c r="Q184" s="86" t="s">
        <v>49</v>
      </c>
      <c r="R184" s="86" t="s">
        <v>48</v>
      </c>
      <c r="S184" s="86" t="s">
        <v>49</v>
      </c>
      <c r="T184" s="86" t="s">
        <v>48</v>
      </c>
      <c r="U184" s="86" t="s">
        <v>49</v>
      </c>
      <c r="V184" s="86" t="s">
        <v>48</v>
      </c>
      <c r="W184" s="86" t="s">
        <v>49</v>
      </c>
      <c r="X184" s="86" t="s">
        <v>48</v>
      </c>
      <c r="Y184" s="86" t="s">
        <v>49</v>
      </c>
      <c r="Z184" s="86" t="s">
        <v>48</v>
      </c>
      <c r="AA184" s="86" t="s">
        <v>49</v>
      </c>
      <c r="AB184" s="86" t="s">
        <v>48</v>
      </c>
      <c r="AC184" s="86" t="s">
        <v>49</v>
      </c>
    </row>
    <row r="185" spans="1:29">
      <c r="A185" s="8" t="s">
        <v>20</v>
      </c>
      <c r="B185" s="56">
        <v>0.31</v>
      </c>
      <c r="C185" s="56">
        <v>0.31</v>
      </c>
      <c r="D185" s="56">
        <v>0.43</v>
      </c>
      <c r="E185" s="56">
        <v>0.25</v>
      </c>
      <c r="F185" s="56">
        <v>0.9</v>
      </c>
      <c r="G185" s="56">
        <v>0.9</v>
      </c>
      <c r="H185" s="56">
        <v>1.2</v>
      </c>
      <c r="I185" s="56">
        <v>1.2</v>
      </c>
      <c r="J185" s="56">
        <v>0.9</v>
      </c>
      <c r="K185" s="56">
        <v>0.24</v>
      </c>
      <c r="L185" s="56">
        <v>0.12</v>
      </c>
      <c r="M185" s="56">
        <v>0.12</v>
      </c>
      <c r="N185" s="56">
        <v>0.16</v>
      </c>
      <c r="O185" s="56">
        <v>0.16</v>
      </c>
      <c r="P185" s="56">
        <v>0.55000000000000004</v>
      </c>
      <c r="Q185" s="88" t="s">
        <v>531</v>
      </c>
      <c r="R185" s="56">
        <v>0.55000000000000004</v>
      </c>
      <c r="S185" s="88" t="s">
        <v>531</v>
      </c>
      <c r="T185" s="56">
        <v>1.08</v>
      </c>
      <c r="U185" s="88" t="s">
        <v>531</v>
      </c>
      <c r="V185" s="56">
        <v>1.08</v>
      </c>
      <c r="W185" s="88" t="s">
        <v>531</v>
      </c>
      <c r="X185" s="56">
        <v>0.55000000000000004</v>
      </c>
      <c r="Y185" s="88" t="s">
        <v>531</v>
      </c>
      <c r="Z185" s="56">
        <v>0.55000000000000004</v>
      </c>
      <c r="AA185" s="88" t="s">
        <v>531</v>
      </c>
      <c r="AB185" s="56">
        <v>0.91</v>
      </c>
      <c r="AC185" s="56">
        <v>0.31</v>
      </c>
    </row>
    <row r="186" spans="1:29" ht="22.5">
      <c r="A186" s="8" t="s">
        <v>21</v>
      </c>
      <c r="B186" s="56">
        <f>B185*7.8%</f>
        <v>0.02</v>
      </c>
      <c r="C186" s="56">
        <f t="shared" ref="C186:AC186" si="238">C185*7.8%</f>
        <v>0.02</v>
      </c>
      <c r="D186" s="56">
        <f t="shared" si="238"/>
        <v>0.03</v>
      </c>
      <c r="E186" s="56">
        <f t="shared" si="238"/>
        <v>0.02</v>
      </c>
      <c r="F186" s="56">
        <f t="shared" si="238"/>
        <v>7.0000000000000007E-2</v>
      </c>
      <c r="G186" s="56">
        <f t="shared" si="238"/>
        <v>7.0000000000000007E-2</v>
      </c>
      <c r="H186" s="56">
        <f t="shared" si="238"/>
        <v>0.09</v>
      </c>
      <c r="I186" s="56">
        <f t="shared" si="238"/>
        <v>0.09</v>
      </c>
      <c r="J186" s="56">
        <f t="shared" si="238"/>
        <v>7.0000000000000007E-2</v>
      </c>
      <c r="K186" s="56">
        <f t="shared" si="238"/>
        <v>0.02</v>
      </c>
      <c r="L186" s="56">
        <f t="shared" si="238"/>
        <v>0.01</v>
      </c>
      <c r="M186" s="56">
        <f t="shared" si="238"/>
        <v>0.01</v>
      </c>
      <c r="N186" s="56">
        <f t="shared" si="238"/>
        <v>0.01</v>
      </c>
      <c r="O186" s="56">
        <f t="shared" si="238"/>
        <v>0.01</v>
      </c>
      <c r="P186" s="56">
        <f t="shared" si="238"/>
        <v>0.04</v>
      </c>
      <c r="Q186" s="88" t="s">
        <v>531</v>
      </c>
      <c r="R186" s="56">
        <f t="shared" si="238"/>
        <v>0.04</v>
      </c>
      <c r="S186" s="88" t="s">
        <v>531</v>
      </c>
      <c r="T186" s="56">
        <f t="shared" si="238"/>
        <v>0.08</v>
      </c>
      <c r="U186" s="88" t="s">
        <v>531</v>
      </c>
      <c r="V186" s="56">
        <f t="shared" si="238"/>
        <v>0.08</v>
      </c>
      <c r="W186" s="88" t="s">
        <v>531</v>
      </c>
      <c r="X186" s="56">
        <f t="shared" si="238"/>
        <v>0.04</v>
      </c>
      <c r="Y186" s="88" t="s">
        <v>531</v>
      </c>
      <c r="Z186" s="56">
        <f t="shared" si="238"/>
        <v>0.04</v>
      </c>
      <c r="AA186" s="88" t="s">
        <v>531</v>
      </c>
      <c r="AB186" s="56">
        <f t="shared" si="238"/>
        <v>7.0000000000000007E-2</v>
      </c>
      <c r="AC186" s="56">
        <f t="shared" si="238"/>
        <v>0.02</v>
      </c>
    </row>
    <row r="187" spans="1:29">
      <c r="A187" s="8" t="s">
        <v>22</v>
      </c>
      <c r="B187" s="56">
        <f>B188+B189+B190</f>
        <v>0.11</v>
      </c>
      <c r="C187" s="56">
        <f>C188+C189+C190</f>
        <v>0.11</v>
      </c>
      <c r="D187" s="56">
        <f t="shared" ref="D187:X187" si="239">D188+D189+D190</f>
        <v>0.17</v>
      </c>
      <c r="E187" s="56">
        <f t="shared" si="239"/>
        <v>0.09</v>
      </c>
      <c r="F187" s="56">
        <f t="shared" si="239"/>
        <v>0.34</v>
      </c>
      <c r="G187" s="56">
        <f t="shared" si="239"/>
        <v>0.34</v>
      </c>
      <c r="H187" s="56">
        <f t="shared" si="239"/>
        <v>0.46</v>
      </c>
      <c r="I187" s="56">
        <f t="shared" si="239"/>
        <v>0.46</v>
      </c>
      <c r="J187" s="56">
        <f t="shared" si="239"/>
        <v>0.34</v>
      </c>
      <c r="K187" s="56">
        <f t="shared" si="239"/>
        <v>0.09</v>
      </c>
      <c r="L187" s="56">
        <f t="shared" si="239"/>
        <v>0.04</v>
      </c>
      <c r="M187" s="56">
        <f t="shared" si="239"/>
        <v>0.04</v>
      </c>
      <c r="N187" s="56">
        <f t="shared" si="239"/>
        <v>0.06</v>
      </c>
      <c r="O187" s="56">
        <f t="shared" si="239"/>
        <v>0.06</v>
      </c>
      <c r="P187" s="56">
        <f t="shared" si="239"/>
        <v>0.21</v>
      </c>
      <c r="Q187" s="88" t="s">
        <v>531</v>
      </c>
      <c r="R187" s="56">
        <f t="shared" si="239"/>
        <v>0.21</v>
      </c>
      <c r="S187" s="88" t="s">
        <v>531</v>
      </c>
      <c r="T187" s="56">
        <f t="shared" si="239"/>
        <v>0.41</v>
      </c>
      <c r="U187" s="88" t="s">
        <v>531</v>
      </c>
      <c r="V187" s="56">
        <f t="shared" si="239"/>
        <v>0.41</v>
      </c>
      <c r="W187" s="88" t="s">
        <v>531</v>
      </c>
      <c r="X187" s="56">
        <f t="shared" si="239"/>
        <v>0.21</v>
      </c>
      <c r="Y187" s="88" t="s">
        <v>531</v>
      </c>
      <c r="Z187" s="56">
        <f t="shared" ref="Z187" si="240">Z188+Z189+Z190</f>
        <v>0.21</v>
      </c>
      <c r="AA187" s="88" t="s">
        <v>531</v>
      </c>
      <c r="AB187" s="56">
        <f t="shared" ref="AB187:AC187" si="241">AB188+AB189+AB190</f>
        <v>0.34</v>
      </c>
      <c r="AC187" s="56">
        <f t="shared" si="241"/>
        <v>0.11</v>
      </c>
    </row>
    <row r="188" spans="1:29" ht="33.75">
      <c r="A188" s="8" t="s">
        <v>23</v>
      </c>
      <c r="B188" s="56">
        <f>(B185+B186)*34%</f>
        <v>0.11</v>
      </c>
      <c r="C188" s="56">
        <f t="shared" ref="C188:X188" si="242">(C185+C186)*34%</f>
        <v>0.11</v>
      </c>
      <c r="D188" s="56">
        <f t="shared" si="242"/>
        <v>0.16</v>
      </c>
      <c r="E188" s="56">
        <f t="shared" si="242"/>
        <v>0.09</v>
      </c>
      <c r="F188" s="56">
        <f t="shared" si="242"/>
        <v>0.33</v>
      </c>
      <c r="G188" s="56">
        <f t="shared" si="242"/>
        <v>0.33</v>
      </c>
      <c r="H188" s="56">
        <f t="shared" si="242"/>
        <v>0.44</v>
      </c>
      <c r="I188" s="56">
        <f t="shared" si="242"/>
        <v>0.44</v>
      </c>
      <c r="J188" s="56">
        <f t="shared" si="242"/>
        <v>0.33</v>
      </c>
      <c r="K188" s="56">
        <f t="shared" si="242"/>
        <v>0.09</v>
      </c>
      <c r="L188" s="56">
        <f t="shared" si="242"/>
        <v>0.04</v>
      </c>
      <c r="M188" s="56">
        <f t="shared" si="242"/>
        <v>0.04</v>
      </c>
      <c r="N188" s="56">
        <f t="shared" si="242"/>
        <v>0.06</v>
      </c>
      <c r="O188" s="56">
        <f t="shared" si="242"/>
        <v>0.06</v>
      </c>
      <c r="P188" s="56">
        <f t="shared" si="242"/>
        <v>0.2</v>
      </c>
      <c r="Q188" s="88" t="s">
        <v>531</v>
      </c>
      <c r="R188" s="56">
        <f t="shared" si="242"/>
        <v>0.2</v>
      </c>
      <c r="S188" s="88" t="s">
        <v>531</v>
      </c>
      <c r="T188" s="56">
        <f t="shared" si="242"/>
        <v>0.39</v>
      </c>
      <c r="U188" s="88" t="s">
        <v>531</v>
      </c>
      <c r="V188" s="56">
        <f t="shared" si="242"/>
        <v>0.39</v>
      </c>
      <c r="W188" s="88" t="s">
        <v>531</v>
      </c>
      <c r="X188" s="56">
        <f t="shared" si="242"/>
        <v>0.2</v>
      </c>
      <c r="Y188" s="88" t="s">
        <v>531</v>
      </c>
      <c r="Z188" s="56">
        <f t="shared" ref="Z188" si="243">(Z185+Z186)*34%</f>
        <v>0.2</v>
      </c>
      <c r="AA188" s="88" t="s">
        <v>531</v>
      </c>
      <c r="AB188" s="56">
        <f t="shared" ref="AB188:AC188" si="244">(AB185+AB186)*34%</f>
        <v>0.33</v>
      </c>
      <c r="AC188" s="56">
        <f t="shared" si="244"/>
        <v>0.11</v>
      </c>
    </row>
    <row r="189" spans="1:29" ht="67.5">
      <c r="A189" s="8" t="s">
        <v>640</v>
      </c>
      <c r="B189" s="56">
        <f>(B185+B186)*0.08%</f>
        <v>0</v>
      </c>
      <c r="C189" s="56">
        <f t="shared" ref="C189:X189" si="245">(C185+C186)*0.08%</f>
        <v>0</v>
      </c>
      <c r="D189" s="56">
        <f t="shared" si="245"/>
        <v>0</v>
      </c>
      <c r="E189" s="56">
        <f t="shared" si="245"/>
        <v>0</v>
      </c>
      <c r="F189" s="56">
        <f t="shared" si="245"/>
        <v>0</v>
      </c>
      <c r="G189" s="56">
        <f t="shared" si="245"/>
        <v>0</v>
      </c>
      <c r="H189" s="56">
        <f t="shared" si="245"/>
        <v>0</v>
      </c>
      <c r="I189" s="56">
        <f t="shared" si="245"/>
        <v>0</v>
      </c>
      <c r="J189" s="56">
        <f t="shared" si="245"/>
        <v>0</v>
      </c>
      <c r="K189" s="56">
        <f t="shared" si="245"/>
        <v>0</v>
      </c>
      <c r="L189" s="56">
        <f t="shared" si="245"/>
        <v>0</v>
      </c>
      <c r="M189" s="56">
        <f t="shared" si="245"/>
        <v>0</v>
      </c>
      <c r="N189" s="56">
        <f t="shared" si="245"/>
        <v>0</v>
      </c>
      <c r="O189" s="56">
        <f t="shared" si="245"/>
        <v>0</v>
      </c>
      <c r="P189" s="56">
        <f t="shared" si="245"/>
        <v>0</v>
      </c>
      <c r="Q189" s="88" t="s">
        <v>531</v>
      </c>
      <c r="R189" s="56">
        <f t="shared" si="245"/>
        <v>0</v>
      </c>
      <c r="S189" s="88" t="s">
        <v>531</v>
      </c>
      <c r="T189" s="56">
        <f t="shared" si="245"/>
        <v>0</v>
      </c>
      <c r="U189" s="88" t="s">
        <v>531</v>
      </c>
      <c r="V189" s="56">
        <f t="shared" si="245"/>
        <v>0</v>
      </c>
      <c r="W189" s="88" t="s">
        <v>531</v>
      </c>
      <c r="X189" s="56">
        <f t="shared" si="245"/>
        <v>0</v>
      </c>
      <c r="Y189" s="88" t="s">
        <v>531</v>
      </c>
      <c r="Z189" s="56">
        <f t="shared" ref="Z189" si="246">(Z185+Z186)*0.08%</f>
        <v>0</v>
      </c>
      <c r="AA189" s="88" t="s">
        <v>531</v>
      </c>
      <c r="AB189" s="56">
        <f t="shared" ref="AB189:AC189" si="247">(AB185+AB186)*0.08%</f>
        <v>0</v>
      </c>
      <c r="AC189" s="56">
        <f t="shared" si="247"/>
        <v>0</v>
      </c>
    </row>
    <row r="190" spans="1:29" ht="33.75">
      <c r="A190" s="8" t="s">
        <v>24</v>
      </c>
      <c r="B190" s="56">
        <f>(B185+B186)*1.5%</f>
        <v>0</v>
      </c>
      <c r="C190" s="56">
        <f t="shared" ref="C190:X190" si="248">(C185+C186)*1.5%</f>
        <v>0</v>
      </c>
      <c r="D190" s="56">
        <f t="shared" si="248"/>
        <v>0.01</v>
      </c>
      <c r="E190" s="56">
        <f t="shared" si="248"/>
        <v>0</v>
      </c>
      <c r="F190" s="56">
        <f t="shared" si="248"/>
        <v>0.01</v>
      </c>
      <c r="G190" s="56">
        <f t="shared" si="248"/>
        <v>0.01</v>
      </c>
      <c r="H190" s="56">
        <f t="shared" si="248"/>
        <v>0.02</v>
      </c>
      <c r="I190" s="56">
        <f t="shared" si="248"/>
        <v>0.02</v>
      </c>
      <c r="J190" s="56">
        <f t="shared" si="248"/>
        <v>0.01</v>
      </c>
      <c r="K190" s="56">
        <f t="shared" si="248"/>
        <v>0</v>
      </c>
      <c r="L190" s="56">
        <f t="shared" si="248"/>
        <v>0</v>
      </c>
      <c r="M190" s="56">
        <f t="shared" si="248"/>
        <v>0</v>
      </c>
      <c r="N190" s="56">
        <f t="shared" si="248"/>
        <v>0</v>
      </c>
      <c r="O190" s="56">
        <f t="shared" si="248"/>
        <v>0</v>
      </c>
      <c r="P190" s="56">
        <f t="shared" si="248"/>
        <v>0.01</v>
      </c>
      <c r="Q190" s="88" t="s">
        <v>531</v>
      </c>
      <c r="R190" s="56">
        <f t="shared" si="248"/>
        <v>0.01</v>
      </c>
      <c r="S190" s="88" t="s">
        <v>531</v>
      </c>
      <c r="T190" s="56">
        <f t="shared" si="248"/>
        <v>0.02</v>
      </c>
      <c r="U190" s="88" t="s">
        <v>531</v>
      </c>
      <c r="V190" s="56">
        <f t="shared" si="248"/>
        <v>0.02</v>
      </c>
      <c r="W190" s="88" t="s">
        <v>531</v>
      </c>
      <c r="X190" s="56">
        <f t="shared" si="248"/>
        <v>0.01</v>
      </c>
      <c r="Y190" s="88" t="s">
        <v>531</v>
      </c>
      <c r="Z190" s="56">
        <f t="shared" ref="Z190" si="249">(Z185+Z186)*1.5%</f>
        <v>0.01</v>
      </c>
      <c r="AA190" s="88" t="s">
        <v>531</v>
      </c>
      <c r="AB190" s="56">
        <f t="shared" ref="AB190:AC190" si="250">(AB185+AB186)*1.5%</f>
        <v>0.01</v>
      </c>
      <c r="AC190" s="56">
        <f t="shared" si="250"/>
        <v>0</v>
      </c>
    </row>
    <row r="191" spans="1:29" ht="22.5">
      <c r="A191" s="8" t="s">
        <v>641</v>
      </c>
      <c r="B191" s="56">
        <f>B185*69.59%</f>
        <v>0.22</v>
      </c>
      <c r="C191" s="56">
        <f t="shared" ref="C191:X191" si="251">C185*69.59%</f>
        <v>0.22</v>
      </c>
      <c r="D191" s="56">
        <f t="shared" si="251"/>
        <v>0.3</v>
      </c>
      <c r="E191" s="56">
        <f t="shared" si="251"/>
        <v>0.17</v>
      </c>
      <c r="F191" s="56">
        <f t="shared" si="251"/>
        <v>0.63</v>
      </c>
      <c r="G191" s="56">
        <f t="shared" si="251"/>
        <v>0.63</v>
      </c>
      <c r="H191" s="56">
        <f t="shared" si="251"/>
        <v>0.84</v>
      </c>
      <c r="I191" s="56">
        <f t="shared" si="251"/>
        <v>0.84</v>
      </c>
      <c r="J191" s="56">
        <f t="shared" si="251"/>
        <v>0.63</v>
      </c>
      <c r="K191" s="56">
        <f t="shared" si="251"/>
        <v>0.17</v>
      </c>
      <c r="L191" s="56">
        <f t="shared" si="251"/>
        <v>0.08</v>
      </c>
      <c r="M191" s="56">
        <f t="shared" si="251"/>
        <v>0.08</v>
      </c>
      <c r="N191" s="56">
        <f t="shared" si="251"/>
        <v>0.11</v>
      </c>
      <c r="O191" s="56">
        <f t="shared" si="251"/>
        <v>0.11</v>
      </c>
      <c r="P191" s="56">
        <f t="shared" si="251"/>
        <v>0.38</v>
      </c>
      <c r="Q191" s="88" t="s">
        <v>531</v>
      </c>
      <c r="R191" s="56">
        <f t="shared" si="251"/>
        <v>0.38</v>
      </c>
      <c r="S191" s="88" t="s">
        <v>531</v>
      </c>
      <c r="T191" s="56">
        <f t="shared" si="251"/>
        <v>0.75</v>
      </c>
      <c r="U191" s="88" t="s">
        <v>531</v>
      </c>
      <c r="V191" s="56">
        <f t="shared" si="251"/>
        <v>0.75</v>
      </c>
      <c r="W191" s="88" t="s">
        <v>531</v>
      </c>
      <c r="X191" s="56">
        <f t="shared" si="251"/>
        <v>0.38</v>
      </c>
      <c r="Y191" s="88" t="s">
        <v>531</v>
      </c>
      <c r="Z191" s="56">
        <f t="shared" ref="Z191" si="252">Z185*69.59%</f>
        <v>0.38</v>
      </c>
      <c r="AA191" s="88" t="s">
        <v>531</v>
      </c>
      <c r="AB191" s="56">
        <f t="shared" ref="AB191:AC191" si="253">AB185*69.59%</f>
        <v>0.63</v>
      </c>
      <c r="AC191" s="56">
        <f t="shared" si="253"/>
        <v>0.22</v>
      </c>
    </row>
    <row r="192" spans="1:29" ht="22.5">
      <c r="A192" s="8" t="s">
        <v>25</v>
      </c>
      <c r="B192" s="56">
        <v>0</v>
      </c>
      <c r="C192" s="56">
        <v>0</v>
      </c>
      <c r="D192" s="56">
        <v>0</v>
      </c>
      <c r="E192" s="56">
        <v>0</v>
      </c>
      <c r="F192" s="56">
        <v>0</v>
      </c>
      <c r="G192" s="56">
        <v>0</v>
      </c>
      <c r="H192" s="56">
        <v>0</v>
      </c>
      <c r="I192" s="56">
        <v>0</v>
      </c>
      <c r="J192" s="56">
        <v>0</v>
      </c>
      <c r="K192" s="56">
        <v>0</v>
      </c>
      <c r="L192" s="56">
        <v>0</v>
      </c>
      <c r="M192" s="56">
        <v>0</v>
      </c>
      <c r="N192" s="56">
        <v>0</v>
      </c>
      <c r="O192" s="56">
        <v>0</v>
      </c>
      <c r="P192" s="56">
        <v>0</v>
      </c>
      <c r="Q192" s="88" t="s">
        <v>531</v>
      </c>
      <c r="R192" s="56">
        <v>0</v>
      </c>
      <c r="S192" s="88" t="s">
        <v>531</v>
      </c>
      <c r="T192" s="56">
        <v>0</v>
      </c>
      <c r="U192" s="88" t="s">
        <v>531</v>
      </c>
      <c r="V192" s="56">
        <v>0</v>
      </c>
      <c r="W192" s="88" t="s">
        <v>531</v>
      </c>
      <c r="X192" s="56">
        <v>0</v>
      </c>
      <c r="Y192" s="88" t="s">
        <v>531</v>
      </c>
      <c r="Z192" s="56">
        <v>0</v>
      </c>
      <c r="AA192" s="88" t="s">
        <v>531</v>
      </c>
      <c r="AB192" s="56">
        <v>0</v>
      </c>
      <c r="AC192" s="56">
        <v>0</v>
      </c>
    </row>
    <row r="193" spans="1:29">
      <c r="A193" s="8" t="s">
        <v>26</v>
      </c>
      <c r="B193" s="56">
        <v>0</v>
      </c>
      <c r="C193" s="56">
        <v>0</v>
      </c>
      <c r="D193" s="56">
        <v>0</v>
      </c>
      <c r="E193" s="56">
        <v>0</v>
      </c>
      <c r="F193" s="56">
        <v>0</v>
      </c>
      <c r="G193" s="56">
        <v>0</v>
      </c>
      <c r="H193" s="56">
        <v>0</v>
      </c>
      <c r="I193" s="56">
        <v>0</v>
      </c>
      <c r="J193" s="56">
        <v>0</v>
      </c>
      <c r="K193" s="56">
        <v>0</v>
      </c>
      <c r="L193" s="56">
        <v>0</v>
      </c>
      <c r="M193" s="56">
        <v>0</v>
      </c>
      <c r="N193" s="56">
        <v>0</v>
      </c>
      <c r="O193" s="56">
        <v>0</v>
      </c>
      <c r="P193" s="56">
        <v>0</v>
      </c>
      <c r="Q193" s="88" t="s">
        <v>531</v>
      </c>
      <c r="R193" s="56">
        <v>0</v>
      </c>
      <c r="S193" s="88" t="s">
        <v>531</v>
      </c>
      <c r="T193" s="56">
        <v>0</v>
      </c>
      <c r="U193" s="88" t="s">
        <v>531</v>
      </c>
      <c r="V193" s="56">
        <v>0</v>
      </c>
      <c r="W193" s="88" t="s">
        <v>531</v>
      </c>
      <c r="X193" s="56">
        <v>0</v>
      </c>
      <c r="Y193" s="88" t="s">
        <v>531</v>
      </c>
      <c r="Z193" s="56">
        <v>0</v>
      </c>
      <c r="AA193" s="88" t="s">
        <v>531</v>
      </c>
      <c r="AB193" s="56">
        <v>0</v>
      </c>
      <c r="AC193" s="56">
        <v>0</v>
      </c>
    </row>
    <row r="194" spans="1:29">
      <c r="A194" s="8" t="s">
        <v>27</v>
      </c>
      <c r="B194" s="56">
        <f>B185+B186+B187+B191</f>
        <v>0.66</v>
      </c>
      <c r="C194" s="56">
        <f t="shared" ref="C194:X194" si="254">C185+C186+C187+C191</f>
        <v>0.66</v>
      </c>
      <c r="D194" s="56">
        <f t="shared" si="254"/>
        <v>0.93</v>
      </c>
      <c r="E194" s="56">
        <f t="shared" si="254"/>
        <v>0.53</v>
      </c>
      <c r="F194" s="56">
        <f t="shared" si="254"/>
        <v>1.94</v>
      </c>
      <c r="G194" s="56">
        <f t="shared" si="254"/>
        <v>1.94</v>
      </c>
      <c r="H194" s="56">
        <f t="shared" si="254"/>
        <v>2.59</v>
      </c>
      <c r="I194" s="56">
        <f t="shared" si="254"/>
        <v>2.59</v>
      </c>
      <c r="J194" s="56">
        <f t="shared" si="254"/>
        <v>1.94</v>
      </c>
      <c r="K194" s="56">
        <f t="shared" si="254"/>
        <v>0.52</v>
      </c>
      <c r="L194" s="56">
        <f t="shared" si="254"/>
        <v>0.25</v>
      </c>
      <c r="M194" s="56">
        <f t="shared" si="254"/>
        <v>0.25</v>
      </c>
      <c r="N194" s="56">
        <f t="shared" si="254"/>
        <v>0.34</v>
      </c>
      <c r="O194" s="56">
        <f t="shared" si="254"/>
        <v>0.34</v>
      </c>
      <c r="P194" s="56">
        <f t="shared" si="254"/>
        <v>1.18</v>
      </c>
      <c r="Q194" s="88" t="s">
        <v>531</v>
      </c>
      <c r="R194" s="56">
        <f t="shared" si="254"/>
        <v>1.18</v>
      </c>
      <c r="S194" s="88" t="s">
        <v>531</v>
      </c>
      <c r="T194" s="56">
        <f t="shared" si="254"/>
        <v>2.3199999999999998</v>
      </c>
      <c r="U194" s="88" t="s">
        <v>531</v>
      </c>
      <c r="V194" s="56">
        <f t="shared" si="254"/>
        <v>2.3199999999999998</v>
      </c>
      <c r="W194" s="88" t="s">
        <v>531</v>
      </c>
      <c r="X194" s="56">
        <f t="shared" si="254"/>
        <v>1.18</v>
      </c>
      <c r="Y194" s="88" t="s">
        <v>531</v>
      </c>
      <c r="Z194" s="56">
        <f t="shared" ref="Z194" si="255">Z185+Z186+Z187+Z191</f>
        <v>1.18</v>
      </c>
      <c r="AA194" s="88" t="s">
        <v>531</v>
      </c>
      <c r="AB194" s="56">
        <f t="shared" ref="AB194:AC194" si="256">AB185+AB186+AB187+AB191</f>
        <v>1.95</v>
      </c>
      <c r="AC194" s="56">
        <f t="shared" si="256"/>
        <v>0.66</v>
      </c>
    </row>
    <row r="195" spans="1:29" ht="22.5">
      <c r="A195" s="8" t="s">
        <v>28</v>
      </c>
      <c r="B195" s="87">
        <v>20</v>
      </c>
      <c r="C195" s="87">
        <v>20</v>
      </c>
      <c r="D195" s="87">
        <v>20</v>
      </c>
      <c r="E195" s="87">
        <v>20</v>
      </c>
      <c r="F195" s="87">
        <v>20</v>
      </c>
      <c r="G195" s="87">
        <v>20</v>
      </c>
      <c r="H195" s="87">
        <v>20</v>
      </c>
      <c r="I195" s="87">
        <v>20</v>
      </c>
      <c r="J195" s="87">
        <v>20</v>
      </c>
      <c r="K195" s="87">
        <v>20</v>
      </c>
      <c r="L195" s="87">
        <v>30</v>
      </c>
      <c r="M195" s="87">
        <v>30</v>
      </c>
      <c r="N195" s="87">
        <v>30</v>
      </c>
      <c r="O195" s="87">
        <v>30</v>
      </c>
      <c r="P195" s="87">
        <v>30</v>
      </c>
      <c r="Q195" s="88" t="s">
        <v>531</v>
      </c>
      <c r="R195" s="87">
        <v>30</v>
      </c>
      <c r="S195" s="88" t="s">
        <v>531</v>
      </c>
      <c r="T195" s="87">
        <v>30</v>
      </c>
      <c r="U195" s="88" t="s">
        <v>531</v>
      </c>
      <c r="V195" s="87">
        <v>30</v>
      </c>
      <c r="W195" s="88" t="s">
        <v>531</v>
      </c>
      <c r="X195" s="87">
        <v>30</v>
      </c>
      <c r="Y195" s="88" t="s">
        <v>531</v>
      </c>
      <c r="Z195" s="87">
        <v>30</v>
      </c>
      <c r="AA195" s="88" t="s">
        <v>531</v>
      </c>
      <c r="AB195" s="87">
        <v>20</v>
      </c>
      <c r="AC195" s="87">
        <v>20</v>
      </c>
    </row>
    <row r="196" spans="1:29">
      <c r="A196" s="8" t="s">
        <v>29</v>
      </c>
      <c r="B196" s="56">
        <f>B194*B195/100</f>
        <v>0.13</v>
      </c>
      <c r="C196" s="56">
        <f t="shared" ref="C196" si="257">C194*C195/100</f>
        <v>0.13</v>
      </c>
      <c r="D196" s="56">
        <f t="shared" ref="D196" si="258">D194*D195/100</f>
        <v>0.19</v>
      </c>
      <c r="E196" s="56">
        <f t="shared" ref="E196" si="259">E194*E195/100</f>
        <v>0.11</v>
      </c>
      <c r="F196" s="56">
        <f t="shared" ref="F196" si="260">F194*F195/100</f>
        <v>0.39</v>
      </c>
      <c r="G196" s="56">
        <f t="shared" ref="G196" si="261">G194*G195/100</f>
        <v>0.39</v>
      </c>
      <c r="H196" s="56">
        <f t="shared" ref="H196" si="262">H194*H195/100</f>
        <v>0.52</v>
      </c>
      <c r="I196" s="56">
        <f t="shared" ref="I196" si="263">I194*I195/100</f>
        <v>0.52</v>
      </c>
      <c r="J196" s="56">
        <f t="shared" ref="J196" si="264">J194*J195/100</f>
        <v>0.39</v>
      </c>
      <c r="K196" s="56">
        <f t="shared" ref="K196" si="265">K194*K195/100</f>
        <v>0.1</v>
      </c>
      <c r="L196" s="56">
        <f t="shared" ref="L196" si="266">L194*L195/100</f>
        <v>0.08</v>
      </c>
      <c r="M196" s="56">
        <f t="shared" ref="M196" si="267">M194*M195/100</f>
        <v>0.08</v>
      </c>
      <c r="N196" s="56">
        <f t="shared" ref="N196" si="268">N194*N195/100</f>
        <v>0.1</v>
      </c>
      <c r="O196" s="56">
        <f t="shared" ref="O196" si="269">O194*O195/100</f>
        <v>0.1</v>
      </c>
      <c r="P196" s="56">
        <f t="shared" ref="P196" si="270">P194*P195/100</f>
        <v>0.35</v>
      </c>
      <c r="Q196" s="88" t="s">
        <v>531</v>
      </c>
      <c r="R196" s="56">
        <f t="shared" ref="R196" si="271">R194*R195/100</f>
        <v>0.35</v>
      </c>
      <c r="S196" s="88" t="s">
        <v>531</v>
      </c>
      <c r="T196" s="56">
        <f t="shared" ref="T196" si="272">T194*T195/100</f>
        <v>0.7</v>
      </c>
      <c r="U196" s="88" t="s">
        <v>531</v>
      </c>
      <c r="V196" s="56">
        <f t="shared" ref="V196" si="273">V194*V195/100</f>
        <v>0.7</v>
      </c>
      <c r="W196" s="88" t="s">
        <v>531</v>
      </c>
      <c r="X196" s="56">
        <f t="shared" ref="X196:Z196" si="274">X194*X195/100</f>
        <v>0.35</v>
      </c>
      <c r="Y196" s="88" t="s">
        <v>531</v>
      </c>
      <c r="Z196" s="56">
        <f t="shared" si="274"/>
        <v>0.35</v>
      </c>
      <c r="AA196" s="88" t="s">
        <v>531</v>
      </c>
      <c r="AB196" s="56">
        <f t="shared" ref="AB196" si="275">AB194*AB195/100</f>
        <v>0.39</v>
      </c>
      <c r="AC196" s="56">
        <f t="shared" ref="AC196" si="276">AC194*AC195/100</f>
        <v>0.13</v>
      </c>
    </row>
    <row r="197" spans="1:29">
      <c r="A197" s="8" t="s">
        <v>30</v>
      </c>
      <c r="B197" s="56">
        <f>B194+B196</f>
        <v>0.79</v>
      </c>
      <c r="C197" s="56">
        <f t="shared" ref="C197" si="277">C194+C196</f>
        <v>0.79</v>
      </c>
      <c r="D197" s="56">
        <f t="shared" ref="D197" si="278">D194+D196</f>
        <v>1.1200000000000001</v>
      </c>
      <c r="E197" s="56">
        <f t="shared" ref="E197" si="279">E194+E196</f>
        <v>0.64</v>
      </c>
      <c r="F197" s="56">
        <f t="shared" ref="F197" si="280">F194+F196</f>
        <v>2.33</v>
      </c>
      <c r="G197" s="56">
        <f t="shared" ref="G197" si="281">G194+G196</f>
        <v>2.33</v>
      </c>
      <c r="H197" s="56">
        <f t="shared" ref="H197" si="282">H194+H196</f>
        <v>3.11</v>
      </c>
      <c r="I197" s="56">
        <f t="shared" ref="I197" si="283">I194+I196</f>
        <v>3.11</v>
      </c>
      <c r="J197" s="56">
        <f t="shared" ref="J197" si="284">J194+J196</f>
        <v>2.33</v>
      </c>
      <c r="K197" s="56">
        <f t="shared" ref="K197" si="285">K194+K196</f>
        <v>0.62</v>
      </c>
      <c r="L197" s="56">
        <f t="shared" ref="L197" si="286">L194+L196</f>
        <v>0.33</v>
      </c>
      <c r="M197" s="56">
        <f t="shared" ref="M197" si="287">M194+M196</f>
        <v>0.33</v>
      </c>
      <c r="N197" s="56">
        <f t="shared" ref="N197" si="288">N194+N196</f>
        <v>0.44</v>
      </c>
      <c r="O197" s="56">
        <f t="shared" ref="O197" si="289">O194+O196</f>
        <v>0.44</v>
      </c>
      <c r="P197" s="56">
        <f t="shared" ref="P197" si="290">P194+P196</f>
        <v>1.53</v>
      </c>
      <c r="Q197" s="88" t="s">
        <v>531</v>
      </c>
      <c r="R197" s="56">
        <f t="shared" ref="R197" si="291">R194+R196</f>
        <v>1.53</v>
      </c>
      <c r="S197" s="88" t="s">
        <v>531</v>
      </c>
      <c r="T197" s="56">
        <f t="shared" ref="T197" si="292">T194+T196</f>
        <v>3.02</v>
      </c>
      <c r="U197" s="88" t="s">
        <v>531</v>
      </c>
      <c r="V197" s="56">
        <f t="shared" ref="V197" si="293">V194+V196</f>
        <v>3.02</v>
      </c>
      <c r="W197" s="88" t="s">
        <v>531</v>
      </c>
      <c r="X197" s="56">
        <f t="shared" ref="X197:Z197" si="294">X194+X196</f>
        <v>1.53</v>
      </c>
      <c r="Y197" s="88" t="s">
        <v>531</v>
      </c>
      <c r="Z197" s="56">
        <f t="shared" si="294"/>
        <v>1.53</v>
      </c>
      <c r="AA197" s="88" t="s">
        <v>531</v>
      </c>
      <c r="AB197" s="56">
        <f t="shared" ref="AB197" si="295">AB194+AB196</f>
        <v>2.34</v>
      </c>
      <c r="AC197" s="56">
        <f t="shared" ref="AC197" si="296">AC194+AC196</f>
        <v>0.79</v>
      </c>
    </row>
    <row r="198" spans="1:29" ht="22.5">
      <c r="A198" s="8" t="s">
        <v>31</v>
      </c>
      <c r="B198" s="56">
        <v>0</v>
      </c>
      <c r="C198" s="56">
        <v>0</v>
      </c>
      <c r="D198" s="56">
        <v>0</v>
      </c>
      <c r="E198" s="56">
        <v>0</v>
      </c>
      <c r="F198" s="56">
        <v>0</v>
      </c>
      <c r="G198" s="56">
        <v>0</v>
      </c>
      <c r="H198" s="56">
        <v>0</v>
      </c>
      <c r="I198" s="56">
        <v>0</v>
      </c>
      <c r="J198" s="56">
        <v>0</v>
      </c>
      <c r="K198" s="56">
        <v>0</v>
      </c>
      <c r="L198" s="56">
        <v>0</v>
      </c>
      <c r="M198" s="56">
        <v>0</v>
      </c>
      <c r="N198" s="56">
        <v>0</v>
      </c>
      <c r="O198" s="56">
        <v>0</v>
      </c>
      <c r="P198" s="56">
        <v>0</v>
      </c>
      <c r="Q198" s="88" t="s">
        <v>531</v>
      </c>
      <c r="R198" s="56">
        <v>0</v>
      </c>
      <c r="S198" s="88" t="s">
        <v>531</v>
      </c>
      <c r="T198" s="56">
        <v>0</v>
      </c>
      <c r="U198" s="88" t="s">
        <v>531</v>
      </c>
      <c r="V198" s="56">
        <v>0</v>
      </c>
      <c r="W198" s="88" t="s">
        <v>531</v>
      </c>
      <c r="X198" s="56">
        <v>0</v>
      </c>
      <c r="Y198" s="88" t="s">
        <v>531</v>
      </c>
      <c r="Z198" s="56">
        <v>0</v>
      </c>
      <c r="AA198" s="88" t="s">
        <v>531</v>
      </c>
      <c r="AB198" s="56">
        <v>0</v>
      </c>
      <c r="AC198" s="56">
        <v>0</v>
      </c>
    </row>
    <row r="199" spans="1:29" ht="22.5">
      <c r="A199" s="8" t="s">
        <v>32</v>
      </c>
      <c r="B199" s="56">
        <f>B197</f>
        <v>0.79</v>
      </c>
      <c r="C199" s="56">
        <f>C197</f>
        <v>0.79</v>
      </c>
      <c r="D199" s="56">
        <f t="shared" ref="D199:X199" si="297">D197</f>
        <v>1.1200000000000001</v>
      </c>
      <c r="E199" s="56">
        <f t="shared" si="297"/>
        <v>0.64</v>
      </c>
      <c r="F199" s="56">
        <f t="shared" si="297"/>
        <v>2.33</v>
      </c>
      <c r="G199" s="56">
        <f t="shared" si="297"/>
        <v>2.33</v>
      </c>
      <c r="H199" s="56">
        <f t="shared" si="297"/>
        <v>3.11</v>
      </c>
      <c r="I199" s="56">
        <f t="shared" si="297"/>
        <v>3.11</v>
      </c>
      <c r="J199" s="56">
        <f t="shared" si="297"/>
        <v>2.33</v>
      </c>
      <c r="K199" s="56">
        <f t="shared" si="297"/>
        <v>0.62</v>
      </c>
      <c r="L199" s="56">
        <f t="shared" si="297"/>
        <v>0.33</v>
      </c>
      <c r="M199" s="56">
        <f t="shared" si="297"/>
        <v>0.33</v>
      </c>
      <c r="N199" s="56">
        <f t="shared" si="297"/>
        <v>0.44</v>
      </c>
      <c r="O199" s="56">
        <f t="shared" si="297"/>
        <v>0.44</v>
      </c>
      <c r="P199" s="56">
        <f t="shared" si="297"/>
        <v>1.53</v>
      </c>
      <c r="Q199" s="88" t="s">
        <v>531</v>
      </c>
      <c r="R199" s="56">
        <f t="shared" si="297"/>
        <v>1.53</v>
      </c>
      <c r="S199" s="88" t="s">
        <v>531</v>
      </c>
      <c r="T199" s="56">
        <f t="shared" si="297"/>
        <v>3.02</v>
      </c>
      <c r="U199" s="88" t="s">
        <v>531</v>
      </c>
      <c r="V199" s="56">
        <f t="shared" si="297"/>
        <v>3.02</v>
      </c>
      <c r="W199" s="88" t="s">
        <v>531</v>
      </c>
      <c r="X199" s="56">
        <f t="shared" si="297"/>
        <v>1.53</v>
      </c>
      <c r="Y199" s="88" t="s">
        <v>531</v>
      </c>
      <c r="Z199" s="56">
        <f t="shared" ref="Z199" si="298">Z197</f>
        <v>1.53</v>
      </c>
      <c r="AA199" s="88" t="s">
        <v>531</v>
      </c>
      <c r="AB199" s="56">
        <f t="shared" ref="AB199:AC199" si="299">AB197</f>
        <v>2.34</v>
      </c>
      <c r="AC199" s="56">
        <f t="shared" si="299"/>
        <v>0.79</v>
      </c>
    </row>
    <row r="200" spans="1:29" ht="22.5">
      <c r="A200" s="8" t="s">
        <v>33</v>
      </c>
      <c r="B200" s="56">
        <v>0</v>
      </c>
      <c r="C200" s="56">
        <v>0</v>
      </c>
      <c r="D200" s="56">
        <v>0</v>
      </c>
      <c r="E200" s="56">
        <v>0</v>
      </c>
      <c r="F200" s="56">
        <v>0</v>
      </c>
      <c r="G200" s="56">
        <v>0</v>
      </c>
      <c r="H200" s="56">
        <v>0</v>
      </c>
      <c r="I200" s="56">
        <v>0</v>
      </c>
      <c r="J200" s="56">
        <v>0</v>
      </c>
      <c r="K200" s="56">
        <v>0</v>
      </c>
      <c r="L200" s="56">
        <v>0</v>
      </c>
      <c r="M200" s="56">
        <v>0</v>
      </c>
      <c r="N200" s="56">
        <v>0</v>
      </c>
      <c r="O200" s="56">
        <v>0</v>
      </c>
      <c r="P200" s="56">
        <v>0</v>
      </c>
      <c r="Q200" s="88" t="s">
        <v>531</v>
      </c>
      <c r="R200" s="56">
        <v>0</v>
      </c>
      <c r="S200" s="88" t="s">
        <v>531</v>
      </c>
      <c r="T200" s="56">
        <v>0</v>
      </c>
      <c r="U200" s="88" t="s">
        <v>531</v>
      </c>
      <c r="V200" s="56">
        <v>0</v>
      </c>
      <c r="W200" s="88" t="s">
        <v>531</v>
      </c>
      <c r="X200" s="56">
        <v>0</v>
      </c>
      <c r="Y200" s="88" t="s">
        <v>531</v>
      </c>
      <c r="Z200" s="56">
        <v>0</v>
      </c>
      <c r="AA200" s="88" t="s">
        <v>531</v>
      </c>
      <c r="AB200" s="56">
        <v>0</v>
      </c>
      <c r="AC200" s="56">
        <v>0</v>
      </c>
    </row>
    <row r="201" spans="1:29" ht="22.5">
      <c r="A201" s="8" t="s">
        <v>34</v>
      </c>
      <c r="B201" s="56">
        <f>B199*B200</f>
        <v>0</v>
      </c>
      <c r="C201" s="56">
        <f>C199*C200</f>
        <v>0</v>
      </c>
      <c r="D201" s="56">
        <f t="shared" ref="D201:X201" si="300">D199*D200</f>
        <v>0</v>
      </c>
      <c r="E201" s="56">
        <f t="shared" si="300"/>
        <v>0</v>
      </c>
      <c r="F201" s="56">
        <f t="shared" si="300"/>
        <v>0</v>
      </c>
      <c r="G201" s="56">
        <f t="shared" si="300"/>
        <v>0</v>
      </c>
      <c r="H201" s="56">
        <f t="shared" si="300"/>
        <v>0</v>
      </c>
      <c r="I201" s="56">
        <f t="shared" si="300"/>
        <v>0</v>
      </c>
      <c r="J201" s="56">
        <f t="shared" si="300"/>
        <v>0</v>
      </c>
      <c r="K201" s="56">
        <f t="shared" si="300"/>
        <v>0</v>
      </c>
      <c r="L201" s="56">
        <f t="shared" si="300"/>
        <v>0</v>
      </c>
      <c r="M201" s="56">
        <f t="shared" si="300"/>
        <v>0</v>
      </c>
      <c r="N201" s="56">
        <f t="shared" si="300"/>
        <v>0</v>
      </c>
      <c r="O201" s="56">
        <f t="shared" si="300"/>
        <v>0</v>
      </c>
      <c r="P201" s="56">
        <f t="shared" si="300"/>
        <v>0</v>
      </c>
      <c r="Q201" s="88" t="s">
        <v>531</v>
      </c>
      <c r="R201" s="56">
        <f t="shared" si="300"/>
        <v>0</v>
      </c>
      <c r="S201" s="88" t="s">
        <v>531</v>
      </c>
      <c r="T201" s="56">
        <f t="shared" si="300"/>
        <v>0</v>
      </c>
      <c r="U201" s="88" t="s">
        <v>531</v>
      </c>
      <c r="V201" s="56">
        <f t="shared" si="300"/>
        <v>0</v>
      </c>
      <c r="W201" s="88" t="s">
        <v>531</v>
      </c>
      <c r="X201" s="56">
        <f t="shared" si="300"/>
        <v>0</v>
      </c>
      <c r="Y201" s="88" t="s">
        <v>531</v>
      </c>
      <c r="Z201" s="56">
        <f t="shared" ref="Z201" si="301">Z199*Z200</f>
        <v>0</v>
      </c>
      <c r="AA201" s="88" t="s">
        <v>531</v>
      </c>
      <c r="AB201" s="56">
        <f t="shared" ref="AB201:AC201" si="302">AB199*AB200</f>
        <v>0</v>
      </c>
      <c r="AC201" s="56">
        <f t="shared" si="302"/>
        <v>0</v>
      </c>
    </row>
    <row r="202" spans="1:29" ht="21">
      <c r="A202" s="10" t="s">
        <v>642</v>
      </c>
      <c r="B202" s="57">
        <f>B199+B201</f>
        <v>0.79</v>
      </c>
      <c r="C202" s="57">
        <f t="shared" ref="C202:X202" si="303">C199+C201</f>
        <v>0.79</v>
      </c>
      <c r="D202" s="57">
        <f t="shared" si="303"/>
        <v>1.1200000000000001</v>
      </c>
      <c r="E202" s="57">
        <f t="shared" si="303"/>
        <v>0.64</v>
      </c>
      <c r="F202" s="57">
        <f t="shared" si="303"/>
        <v>2.33</v>
      </c>
      <c r="G202" s="57">
        <f t="shared" si="303"/>
        <v>2.33</v>
      </c>
      <c r="H202" s="57">
        <f t="shared" si="303"/>
        <v>3.11</v>
      </c>
      <c r="I202" s="57">
        <f t="shared" si="303"/>
        <v>3.11</v>
      </c>
      <c r="J202" s="57">
        <f t="shared" si="303"/>
        <v>2.33</v>
      </c>
      <c r="K202" s="57">
        <f t="shared" si="303"/>
        <v>0.62</v>
      </c>
      <c r="L202" s="57">
        <f t="shared" si="303"/>
        <v>0.33</v>
      </c>
      <c r="M202" s="57">
        <f t="shared" si="303"/>
        <v>0.33</v>
      </c>
      <c r="N202" s="57">
        <f t="shared" si="303"/>
        <v>0.44</v>
      </c>
      <c r="O202" s="57">
        <f t="shared" si="303"/>
        <v>0.44</v>
      </c>
      <c r="P202" s="57">
        <f t="shared" si="303"/>
        <v>1.53</v>
      </c>
      <c r="Q202" s="88" t="s">
        <v>531</v>
      </c>
      <c r="R202" s="57">
        <f t="shared" si="303"/>
        <v>1.53</v>
      </c>
      <c r="S202" s="88" t="s">
        <v>531</v>
      </c>
      <c r="T202" s="57">
        <f t="shared" si="303"/>
        <v>3.02</v>
      </c>
      <c r="U202" s="88" t="s">
        <v>531</v>
      </c>
      <c r="V202" s="57">
        <f t="shared" si="303"/>
        <v>3.02</v>
      </c>
      <c r="W202" s="88" t="s">
        <v>531</v>
      </c>
      <c r="X202" s="57">
        <f t="shared" si="303"/>
        <v>1.53</v>
      </c>
      <c r="Y202" s="88" t="s">
        <v>531</v>
      </c>
      <c r="Z202" s="57">
        <f t="shared" ref="Z202" si="304">Z199+Z201</f>
        <v>1.53</v>
      </c>
      <c r="AA202" s="88" t="s">
        <v>531</v>
      </c>
      <c r="AB202" s="57">
        <f t="shared" ref="AB202:AC202" si="305">AB199+AB201</f>
        <v>2.34</v>
      </c>
      <c r="AC202" s="57">
        <f t="shared" si="305"/>
        <v>0.79</v>
      </c>
    </row>
    <row r="203" spans="1:29">
      <c r="A203" s="5" t="s">
        <v>36</v>
      </c>
      <c r="B203" s="5"/>
      <c r="C203" s="5"/>
      <c r="D203" s="5"/>
      <c r="E203" s="5"/>
      <c r="F203" s="5" t="s">
        <v>272</v>
      </c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</row>
    <row r="206" spans="1:29" ht="15.75">
      <c r="A206" s="5"/>
      <c r="B206" s="5"/>
      <c r="C206" s="5"/>
      <c r="D206" s="5"/>
      <c r="E206" s="5"/>
      <c r="F206" s="5"/>
      <c r="G206" s="5"/>
      <c r="H206" s="5"/>
      <c r="I206" s="5"/>
      <c r="J206" s="3" t="s">
        <v>17</v>
      </c>
      <c r="K206" s="3"/>
      <c r="L206" s="3"/>
      <c r="M206" s="3"/>
      <c r="N206" s="58"/>
      <c r="O206" s="58"/>
      <c r="P206" s="6"/>
      <c r="Q206" s="6"/>
      <c r="R206" s="6"/>
      <c r="S206" s="6"/>
      <c r="T206" s="6"/>
      <c r="U206" s="6"/>
      <c r="V206" s="6"/>
      <c r="W206" s="6"/>
    </row>
    <row r="207" spans="1:29" ht="15.75">
      <c r="A207" s="5"/>
      <c r="B207" s="5"/>
      <c r="C207" s="5"/>
      <c r="D207" s="5"/>
      <c r="E207" s="5"/>
      <c r="F207" s="5"/>
      <c r="G207" s="5"/>
      <c r="H207" s="5"/>
      <c r="I207" s="5"/>
      <c r="J207" s="3" t="s">
        <v>299</v>
      </c>
      <c r="K207" s="3"/>
      <c r="L207" s="3"/>
      <c r="M207" s="3"/>
      <c r="N207" s="58"/>
      <c r="O207" s="58"/>
      <c r="P207" s="6"/>
      <c r="Q207" s="6"/>
      <c r="R207" s="6"/>
      <c r="S207" s="6"/>
      <c r="T207" s="6"/>
      <c r="U207" s="6"/>
      <c r="V207" s="6"/>
      <c r="W207" s="6"/>
    </row>
    <row r="208" spans="1:29" ht="15.75">
      <c r="A208" s="5"/>
      <c r="B208" s="5"/>
      <c r="C208" s="5"/>
      <c r="D208" s="5"/>
      <c r="E208" s="5"/>
      <c r="F208" s="5"/>
      <c r="G208" s="5"/>
      <c r="H208" s="5"/>
      <c r="I208" s="5"/>
      <c r="J208" s="3" t="s">
        <v>35</v>
      </c>
      <c r="K208" s="3"/>
      <c r="L208" s="3"/>
      <c r="M208" s="3"/>
      <c r="N208" s="58"/>
      <c r="O208" s="58"/>
      <c r="P208" s="6"/>
      <c r="Q208" s="6"/>
      <c r="R208" s="6"/>
      <c r="S208" s="6"/>
      <c r="T208" s="6"/>
      <c r="U208" s="6"/>
      <c r="V208" s="6"/>
      <c r="W208" s="6"/>
    </row>
    <row r="209" spans="1:23" ht="15.75">
      <c r="A209" s="5"/>
      <c r="B209" s="5"/>
      <c r="C209" s="5"/>
      <c r="D209" s="5"/>
      <c r="E209" s="5"/>
      <c r="F209" s="5"/>
      <c r="G209" s="5"/>
      <c r="H209" s="5"/>
      <c r="I209" s="5"/>
      <c r="J209" s="3" t="s">
        <v>271</v>
      </c>
      <c r="K209" s="3"/>
      <c r="L209" s="3"/>
      <c r="M209" s="3"/>
      <c r="N209" s="58"/>
      <c r="O209" s="58"/>
      <c r="P209" s="6"/>
      <c r="Q209" s="6"/>
      <c r="R209" s="6"/>
      <c r="S209" s="6"/>
      <c r="T209" s="6"/>
      <c r="U209" s="6"/>
      <c r="V209" s="6"/>
      <c r="W209" s="6"/>
    </row>
    <row r="210" spans="1:23" ht="15.75">
      <c r="A210" s="5"/>
      <c r="B210" s="5"/>
      <c r="C210" s="5"/>
      <c r="D210" s="5"/>
      <c r="E210" s="5"/>
      <c r="F210" s="5"/>
      <c r="G210" s="5"/>
      <c r="H210" s="5"/>
      <c r="I210" s="5"/>
      <c r="J210" s="3" t="s">
        <v>624</v>
      </c>
      <c r="K210" s="3"/>
      <c r="L210" s="3"/>
      <c r="M210" s="3"/>
      <c r="N210" s="58"/>
      <c r="O210" s="58"/>
      <c r="P210" s="6"/>
      <c r="Q210" s="6"/>
      <c r="R210" s="6"/>
      <c r="S210" s="6"/>
      <c r="T210" s="6"/>
      <c r="U210" s="6"/>
      <c r="V210" s="6"/>
      <c r="W210" s="6"/>
    </row>
    <row r="211" spans="1:23">
      <c r="A211" s="7" t="s">
        <v>18</v>
      </c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</row>
    <row r="212" spans="1:23" ht="409.5" customHeight="1">
      <c r="A212" s="180" t="s">
        <v>19</v>
      </c>
      <c r="B212" s="190" t="s">
        <v>722</v>
      </c>
      <c r="C212" s="185"/>
      <c r="D212" s="190" t="s">
        <v>723</v>
      </c>
      <c r="E212" s="185"/>
      <c r="F212" s="190" t="s">
        <v>724</v>
      </c>
      <c r="G212" s="185"/>
      <c r="H212" s="190" t="s">
        <v>725</v>
      </c>
      <c r="I212" s="185"/>
      <c r="J212" s="190" t="s">
        <v>726</v>
      </c>
      <c r="K212" s="185"/>
      <c r="L212" s="190" t="s">
        <v>727</v>
      </c>
      <c r="M212" s="185"/>
      <c r="N212" s="190" t="s">
        <v>728</v>
      </c>
      <c r="O212" s="185"/>
      <c r="P212" s="190" t="s">
        <v>729</v>
      </c>
      <c r="Q212" s="185"/>
      <c r="R212" s="191" t="s">
        <v>830</v>
      </c>
      <c r="S212" s="185"/>
      <c r="T212" s="192" t="s">
        <v>730</v>
      </c>
      <c r="U212" s="185"/>
      <c r="V212" s="193" t="s">
        <v>731</v>
      </c>
      <c r="W212" s="194"/>
    </row>
    <row r="213" spans="1:23" ht="31.5">
      <c r="A213" s="181"/>
      <c r="B213" s="86" t="s">
        <v>48</v>
      </c>
      <c r="C213" s="86" t="s">
        <v>49</v>
      </c>
      <c r="D213" s="86" t="s">
        <v>48</v>
      </c>
      <c r="E213" s="86" t="s">
        <v>49</v>
      </c>
      <c r="F213" s="86" t="s">
        <v>48</v>
      </c>
      <c r="G213" s="86" t="s">
        <v>49</v>
      </c>
      <c r="H213" s="86" t="s">
        <v>48</v>
      </c>
      <c r="I213" s="86" t="s">
        <v>49</v>
      </c>
      <c r="J213" s="86" t="s">
        <v>48</v>
      </c>
      <c r="K213" s="86" t="s">
        <v>49</v>
      </c>
      <c r="L213" s="86" t="s">
        <v>48</v>
      </c>
      <c r="M213" s="86" t="s">
        <v>49</v>
      </c>
      <c r="N213" s="86" t="s">
        <v>48</v>
      </c>
      <c r="O213" s="86" t="s">
        <v>49</v>
      </c>
      <c r="P213" s="86" t="s">
        <v>48</v>
      </c>
      <c r="Q213" s="86" t="s">
        <v>49</v>
      </c>
      <c r="R213" s="86" t="s">
        <v>48</v>
      </c>
      <c r="S213" s="86" t="s">
        <v>49</v>
      </c>
      <c r="T213" s="86" t="s">
        <v>48</v>
      </c>
      <c r="U213" s="86" t="s">
        <v>49</v>
      </c>
      <c r="V213" s="86" t="s">
        <v>48</v>
      </c>
      <c r="W213" s="86" t="s">
        <v>49</v>
      </c>
    </row>
    <row r="214" spans="1:23">
      <c r="A214" s="8" t="s">
        <v>20</v>
      </c>
      <c r="B214" s="56">
        <v>0.91</v>
      </c>
      <c r="C214" s="56">
        <v>0.31</v>
      </c>
      <c r="D214" s="56">
        <v>0.67</v>
      </c>
      <c r="E214" s="56">
        <v>0.16</v>
      </c>
      <c r="F214" s="56">
        <v>0.55000000000000004</v>
      </c>
      <c r="G214" s="56">
        <v>0.16</v>
      </c>
      <c r="H214" s="56">
        <v>0.49</v>
      </c>
      <c r="I214" s="56">
        <v>0.1</v>
      </c>
      <c r="J214" s="56">
        <v>0.49</v>
      </c>
      <c r="K214" s="56">
        <v>0.08</v>
      </c>
      <c r="L214" s="56">
        <v>0.91</v>
      </c>
      <c r="M214" s="56">
        <v>0.31</v>
      </c>
      <c r="N214" s="56">
        <v>0.91</v>
      </c>
      <c r="O214" s="56">
        <v>0.31</v>
      </c>
      <c r="P214" s="56">
        <v>0.91</v>
      </c>
      <c r="Q214" s="56">
        <v>0.31</v>
      </c>
      <c r="R214" s="56">
        <v>0.48</v>
      </c>
      <c r="S214" s="56">
        <v>0.06</v>
      </c>
      <c r="T214" s="56">
        <v>0.75</v>
      </c>
      <c r="U214" s="56">
        <v>0.35</v>
      </c>
      <c r="V214" s="56">
        <v>0.7</v>
      </c>
      <c r="W214" s="56">
        <v>0.3</v>
      </c>
    </row>
    <row r="215" spans="1:23" ht="22.5">
      <c r="A215" s="8" t="s">
        <v>21</v>
      </c>
      <c r="B215" s="56">
        <f>B214*7.8%</f>
        <v>7.0000000000000007E-2</v>
      </c>
      <c r="C215" s="56">
        <f t="shared" ref="C215:W215" si="306">C214*7.8%</f>
        <v>0.02</v>
      </c>
      <c r="D215" s="56">
        <f t="shared" si="306"/>
        <v>0.05</v>
      </c>
      <c r="E215" s="56">
        <f t="shared" si="306"/>
        <v>0.01</v>
      </c>
      <c r="F215" s="56">
        <f t="shared" si="306"/>
        <v>0.04</v>
      </c>
      <c r="G215" s="56">
        <f t="shared" si="306"/>
        <v>0.01</v>
      </c>
      <c r="H215" s="56">
        <f t="shared" si="306"/>
        <v>0.04</v>
      </c>
      <c r="I215" s="56">
        <f t="shared" si="306"/>
        <v>0.01</v>
      </c>
      <c r="J215" s="56">
        <f t="shared" si="306"/>
        <v>0.04</v>
      </c>
      <c r="K215" s="56">
        <f t="shared" si="306"/>
        <v>0.01</v>
      </c>
      <c r="L215" s="56">
        <f t="shared" si="306"/>
        <v>7.0000000000000007E-2</v>
      </c>
      <c r="M215" s="56">
        <f t="shared" si="306"/>
        <v>0.02</v>
      </c>
      <c r="N215" s="56">
        <f t="shared" si="306"/>
        <v>7.0000000000000007E-2</v>
      </c>
      <c r="O215" s="56">
        <f t="shared" si="306"/>
        <v>0.02</v>
      </c>
      <c r="P215" s="56">
        <f t="shared" si="306"/>
        <v>7.0000000000000007E-2</v>
      </c>
      <c r="Q215" s="56">
        <f t="shared" si="306"/>
        <v>0.02</v>
      </c>
      <c r="R215" s="56">
        <f t="shared" si="306"/>
        <v>0.04</v>
      </c>
      <c r="S215" s="56">
        <f t="shared" si="306"/>
        <v>0</v>
      </c>
      <c r="T215" s="56">
        <f t="shared" si="306"/>
        <v>0.06</v>
      </c>
      <c r="U215" s="56">
        <f t="shared" si="306"/>
        <v>0.03</v>
      </c>
      <c r="V215" s="56">
        <f t="shared" si="306"/>
        <v>0.05</v>
      </c>
      <c r="W215" s="56">
        <f t="shared" si="306"/>
        <v>0.02</v>
      </c>
    </row>
    <row r="216" spans="1:23">
      <c r="A216" s="8" t="s">
        <v>22</v>
      </c>
      <c r="B216" s="56">
        <f>B217+B218+B219</f>
        <v>0.34</v>
      </c>
      <c r="C216" s="56">
        <f>C217+C218+C219</f>
        <v>0.11</v>
      </c>
      <c r="D216" s="56">
        <f t="shared" ref="D216:W216" si="307">D217+D218+D219</f>
        <v>0.25</v>
      </c>
      <c r="E216" s="56">
        <f t="shared" si="307"/>
        <v>0.06</v>
      </c>
      <c r="F216" s="56">
        <f t="shared" si="307"/>
        <v>0.21</v>
      </c>
      <c r="G216" s="56">
        <f t="shared" si="307"/>
        <v>0.06</v>
      </c>
      <c r="H216" s="56">
        <f t="shared" si="307"/>
        <v>0.19</v>
      </c>
      <c r="I216" s="56">
        <f t="shared" si="307"/>
        <v>0.04</v>
      </c>
      <c r="J216" s="56">
        <f t="shared" si="307"/>
        <v>0.19</v>
      </c>
      <c r="K216" s="56">
        <f t="shared" si="307"/>
        <v>0.03</v>
      </c>
      <c r="L216" s="56">
        <f t="shared" si="307"/>
        <v>0.34</v>
      </c>
      <c r="M216" s="56">
        <f t="shared" si="307"/>
        <v>0.11</v>
      </c>
      <c r="N216" s="56">
        <f t="shared" si="307"/>
        <v>0.34</v>
      </c>
      <c r="O216" s="56">
        <f t="shared" si="307"/>
        <v>0.11</v>
      </c>
      <c r="P216" s="56">
        <f t="shared" si="307"/>
        <v>0.34</v>
      </c>
      <c r="Q216" s="56">
        <f t="shared" si="307"/>
        <v>0.11</v>
      </c>
      <c r="R216" s="56">
        <f t="shared" si="307"/>
        <v>0.19</v>
      </c>
      <c r="S216" s="56">
        <f t="shared" si="307"/>
        <v>0.02</v>
      </c>
      <c r="T216" s="56">
        <f t="shared" si="307"/>
        <v>0.28999999999999998</v>
      </c>
      <c r="U216" s="56">
        <f t="shared" si="307"/>
        <v>0.14000000000000001</v>
      </c>
      <c r="V216" s="56">
        <f t="shared" si="307"/>
        <v>0.27</v>
      </c>
      <c r="W216" s="56">
        <f t="shared" si="307"/>
        <v>0.11</v>
      </c>
    </row>
    <row r="217" spans="1:23" ht="33.75">
      <c r="A217" s="8" t="s">
        <v>23</v>
      </c>
      <c r="B217" s="56">
        <f>(B214+B215)*34%</f>
        <v>0.33</v>
      </c>
      <c r="C217" s="56">
        <f t="shared" ref="C217:W217" si="308">(C214+C215)*34%</f>
        <v>0.11</v>
      </c>
      <c r="D217" s="56">
        <f t="shared" si="308"/>
        <v>0.24</v>
      </c>
      <c r="E217" s="56">
        <f t="shared" si="308"/>
        <v>0.06</v>
      </c>
      <c r="F217" s="56">
        <f t="shared" si="308"/>
        <v>0.2</v>
      </c>
      <c r="G217" s="56">
        <f t="shared" si="308"/>
        <v>0.06</v>
      </c>
      <c r="H217" s="56">
        <f t="shared" si="308"/>
        <v>0.18</v>
      </c>
      <c r="I217" s="56">
        <f t="shared" si="308"/>
        <v>0.04</v>
      </c>
      <c r="J217" s="56">
        <f t="shared" si="308"/>
        <v>0.18</v>
      </c>
      <c r="K217" s="56">
        <f t="shared" si="308"/>
        <v>0.03</v>
      </c>
      <c r="L217" s="56">
        <f t="shared" si="308"/>
        <v>0.33</v>
      </c>
      <c r="M217" s="56">
        <f t="shared" si="308"/>
        <v>0.11</v>
      </c>
      <c r="N217" s="56">
        <f t="shared" si="308"/>
        <v>0.33</v>
      </c>
      <c r="O217" s="56">
        <f t="shared" si="308"/>
        <v>0.11</v>
      </c>
      <c r="P217" s="56">
        <f t="shared" si="308"/>
        <v>0.33</v>
      </c>
      <c r="Q217" s="56">
        <f t="shared" si="308"/>
        <v>0.11</v>
      </c>
      <c r="R217" s="56">
        <f t="shared" si="308"/>
        <v>0.18</v>
      </c>
      <c r="S217" s="56">
        <f t="shared" si="308"/>
        <v>0.02</v>
      </c>
      <c r="T217" s="56">
        <f t="shared" si="308"/>
        <v>0.28000000000000003</v>
      </c>
      <c r="U217" s="56">
        <f t="shared" si="308"/>
        <v>0.13</v>
      </c>
      <c r="V217" s="56">
        <f t="shared" si="308"/>
        <v>0.26</v>
      </c>
      <c r="W217" s="56">
        <f t="shared" si="308"/>
        <v>0.11</v>
      </c>
    </row>
    <row r="218" spans="1:23" ht="67.5">
      <c r="A218" s="8" t="s">
        <v>640</v>
      </c>
      <c r="B218" s="56">
        <f>(B214+B215)*0.08%</f>
        <v>0</v>
      </c>
      <c r="C218" s="56">
        <f t="shared" ref="C218:W218" si="309">(C214+C215)*0.08%</f>
        <v>0</v>
      </c>
      <c r="D218" s="56">
        <f t="shared" si="309"/>
        <v>0</v>
      </c>
      <c r="E218" s="56">
        <f t="shared" si="309"/>
        <v>0</v>
      </c>
      <c r="F218" s="56">
        <f t="shared" si="309"/>
        <v>0</v>
      </c>
      <c r="G218" s="56">
        <f t="shared" si="309"/>
        <v>0</v>
      </c>
      <c r="H218" s="56">
        <f t="shared" si="309"/>
        <v>0</v>
      </c>
      <c r="I218" s="56">
        <f t="shared" si="309"/>
        <v>0</v>
      </c>
      <c r="J218" s="56">
        <f t="shared" si="309"/>
        <v>0</v>
      </c>
      <c r="K218" s="56">
        <f t="shared" si="309"/>
        <v>0</v>
      </c>
      <c r="L218" s="56">
        <f t="shared" si="309"/>
        <v>0</v>
      </c>
      <c r="M218" s="56">
        <f t="shared" si="309"/>
        <v>0</v>
      </c>
      <c r="N218" s="56">
        <f t="shared" si="309"/>
        <v>0</v>
      </c>
      <c r="O218" s="56">
        <f t="shared" si="309"/>
        <v>0</v>
      </c>
      <c r="P218" s="56">
        <f t="shared" si="309"/>
        <v>0</v>
      </c>
      <c r="Q218" s="56">
        <f t="shared" si="309"/>
        <v>0</v>
      </c>
      <c r="R218" s="56">
        <f t="shared" si="309"/>
        <v>0</v>
      </c>
      <c r="S218" s="56">
        <f t="shared" si="309"/>
        <v>0</v>
      </c>
      <c r="T218" s="56">
        <f t="shared" si="309"/>
        <v>0</v>
      </c>
      <c r="U218" s="56">
        <f t="shared" si="309"/>
        <v>0</v>
      </c>
      <c r="V218" s="56">
        <f t="shared" si="309"/>
        <v>0</v>
      </c>
      <c r="W218" s="56">
        <f t="shared" si="309"/>
        <v>0</v>
      </c>
    </row>
    <row r="219" spans="1:23" ht="33.75">
      <c r="A219" s="8" t="s">
        <v>24</v>
      </c>
      <c r="B219" s="56">
        <f>(B214+B215)*1.5%</f>
        <v>0.01</v>
      </c>
      <c r="C219" s="56">
        <f t="shared" ref="C219:W219" si="310">(C214+C215)*1.5%</f>
        <v>0</v>
      </c>
      <c r="D219" s="56">
        <f t="shared" si="310"/>
        <v>0.01</v>
      </c>
      <c r="E219" s="56">
        <f t="shared" si="310"/>
        <v>0</v>
      </c>
      <c r="F219" s="56">
        <f t="shared" si="310"/>
        <v>0.01</v>
      </c>
      <c r="G219" s="56">
        <f t="shared" si="310"/>
        <v>0</v>
      </c>
      <c r="H219" s="56">
        <f t="shared" si="310"/>
        <v>0.01</v>
      </c>
      <c r="I219" s="56">
        <f t="shared" si="310"/>
        <v>0</v>
      </c>
      <c r="J219" s="56">
        <f t="shared" si="310"/>
        <v>0.01</v>
      </c>
      <c r="K219" s="56">
        <f t="shared" si="310"/>
        <v>0</v>
      </c>
      <c r="L219" s="56">
        <f t="shared" si="310"/>
        <v>0.01</v>
      </c>
      <c r="M219" s="56">
        <f t="shared" si="310"/>
        <v>0</v>
      </c>
      <c r="N219" s="56">
        <f t="shared" si="310"/>
        <v>0.01</v>
      </c>
      <c r="O219" s="56">
        <f t="shared" si="310"/>
        <v>0</v>
      </c>
      <c r="P219" s="56">
        <f t="shared" si="310"/>
        <v>0.01</v>
      </c>
      <c r="Q219" s="56">
        <f t="shared" si="310"/>
        <v>0</v>
      </c>
      <c r="R219" s="56">
        <f t="shared" si="310"/>
        <v>0.01</v>
      </c>
      <c r="S219" s="56">
        <f t="shared" si="310"/>
        <v>0</v>
      </c>
      <c r="T219" s="56">
        <f t="shared" si="310"/>
        <v>0.01</v>
      </c>
      <c r="U219" s="56">
        <f t="shared" si="310"/>
        <v>0.01</v>
      </c>
      <c r="V219" s="56">
        <f t="shared" si="310"/>
        <v>0.01</v>
      </c>
      <c r="W219" s="56">
        <f t="shared" si="310"/>
        <v>0</v>
      </c>
    </row>
    <row r="220" spans="1:23" ht="22.5">
      <c r="A220" s="8" t="s">
        <v>641</v>
      </c>
      <c r="B220" s="56">
        <f>B214*69.59%</f>
        <v>0.63</v>
      </c>
      <c r="C220" s="56">
        <f t="shared" ref="C220:W220" si="311">C214*69.59%</f>
        <v>0.22</v>
      </c>
      <c r="D220" s="56">
        <f t="shared" si="311"/>
        <v>0.47</v>
      </c>
      <c r="E220" s="56">
        <f t="shared" si="311"/>
        <v>0.11</v>
      </c>
      <c r="F220" s="56">
        <f t="shared" si="311"/>
        <v>0.38</v>
      </c>
      <c r="G220" s="56">
        <f t="shared" si="311"/>
        <v>0.11</v>
      </c>
      <c r="H220" s="56">
        <f t="shared" si="311"/>
        <v>0.34</v>
      </c>
      <c r="I220" s="56">
        <f t="shared" si="311"/>
        <v>7.0000000000000007E-2</v>
      </c>
      <c r="J220" s="56">
        <f t="shared" si="311"/>
        <v>0.34</v>
      </c>
      <c r="K220" s="56">
        <f t="shared" si="311"/>
        <v>0.06</v>
      </c>
      <c r="L220" s="56">
        <f t="shared" si="311"/>
        <v>0.63</v>
      </c>
      <c r="M220" s="56">
        <f t="shared" si="311"/>
        <v>0.22</v>
      </c>
      <c r="N220" s="56">
        <f t="shared" si="311"/>
        <v>0.63</v>
      </c>
      <c r="O220" s="56">
        <f t="shared" si="311"/>
        <v>0.22</v>
      </c>
      <c r="P220" s="56">
        <f t="shared" si="311"/>
        <v>0.63</v>
      </c>
      <c r="Q220" s="56">
        <f t="shared" si="311"/>
        <v>0.22</v>
      </c>
      <c r="R220" s="56">
        <f t="shared" si="311"/>
        <v>0.33</v>
      </c>
      <c r="S220" s="56">
        <f t="shared" si="311"/>
        <v>0.04</v>
      </c>
      <c r="T220" s="56">
        <f t="shared" si="311"/>
        <v>0.52</v>
      </c>
      <c r="U220" s="56">
        <f t="shared" si="311"/>
        <v>0.24</v>
      </c>
      <c r="V220" s="56">
        <f t="shared" si="311"/>
        <v>0.49</v>
      </c>
      <c r="W220" s="56">
        <f t="shared" si="311"/>
        <v>0.21</v>
      </c>
    </row>
    <row r="221" spans="1:23" ht="22.5">
      <c r="A221" s="8" t="s">
        <v>25</v>
      </c>
      <c r="B221" s="56">
        <v>0</v>
      </c>
      <c r="C221" s="56">
        <v>0</v>
      </c>
      <c r="D221" s="56">
        <v>0</v>
      </c>
      <c r="E221" s="56">
        <v>0</v>
      </c>
      <c r="F221" s="56">
        <v>0</v>
      </c>
      <c r="G221" s="56">
        <v>0</v>
      </c>
      <c r="H221" s="56">
        <v>0</v>
      </c>
      <c r="I221" s="56">
        <v>0</v>
      </c>
      <c r="J221" s="56">
        <v>0</v>
      </c>
      <c r="K221" s="56">
        <v>0</v>
      </c>
      <c r="L221" s="56">
        <v>0</v>
      </c>
      <c r="M221" s="56">
        <v>0</v>
      </c>
      <c r="N221" s="56">
        <v>0</v>
      </c>
      <c r="O221" s="56">
        <v>0</v>
      </c>
      <c r="P221" s="56">
        <v>0</v>
      </c>
      <c r="Q221" s="56">
        <v>0</v>
      </c>
      <c r="R221" s="56">
        <v>0</v>
      </c>
      <c r="S221" s="56">
        <v>0</v>
      </c>
      <c r="T221" s="56">
        <v>0</v>
      </c>
      <c r="U221" s="56">
        <v>0</v>
      </c>
      <c r="V221" s="56">
        <v>0</v>
      </c>
      <c r="W221" s="56">
        <v>0</v>
      </c>
    </row>
    <row r="222" spans="1:23">
      <c r="A222" s="8" t="s">
        <v>26</v>
      </c>
      <c r="B222" s="56">
        <v>0</v>
      </c>
      <c r="C222" s="56">
        <v>0</v>
      </c>
      <c r="D222" s="56">
        <v>0</v>
      </c>
      <c r="E222" s="56">
        <v>0</v>
      </c>
      <c r="F222" s="56">
        <v>0</v>
      </c>
      <c r="G222" s="56">
        <v>0</v>
      </c>
      <c r="H222" s="56">
        <v>0</v>
      </c>
      <c r="I222" s="56">
        <v>0</v>
      </c>
      <c r="J222" s="56">
        <v>0</v>
      </c>
      <c r="K222" s="56">
        <v>0</v>
      </c>
      <c r="L222" s="56">
        <v>0</v>
      </c>
      <c r="M222" s="56">
        <v>0</v>
      </c>
      <c r="N222" s="56">
        <v>0</v>
      </c>
      <c r="O222" s="56">
        <v>0</v>
      </c>
      <c r="P222" s="56">
        <v>0</v>
      </c>
      <c r="Q222" s="56">
        <v>0</v>
      </c>
      <c r="R222" s="56">
        <v>0</v>
      </c>
      <c r="S222" s="56">
        <v>0</v>
      </c>
      <c r="T222" s="56">
        <v>0</v>
      </c>
      <c r="U222" s="56">
        <v>0</v>
      </c>
      <c r="V222" s="56">
        <v>0</v>
      </c>
      <c r="W222" s="56">
        <v>0</v>
      </c>
    </row>
    <row r="223" spans="1:23">
      <c r="A223" s="8" t="s">
        <v>27</v>
      </c>
      <c r="B223" s="56">
        <f>B214+B215+B216+B220</f>
        <v>1.95</v>
      </c>
      <c r="C223" s="56">
        <f t="shared" ref="C223:W223" si="312">C214+C215+C216+C220</f>
        <v>0.66</v>
      </c>
      <c r="D223" s="56">
        <f t="shared" si="312"/>
        <v>1.44</v>
      </c>
      <c r="E223" s="56">
        <f t="shared" si="312"/>
        <v>0.34</v>
      </c>
      <c r="F223" s="56">
        <f t="shared" si="312"/>
        <v>1.18</v>
      </c>
      <c r="G223" s="56">
        <f t="shared" si="312"/>
        <v>0.34</v>
      </c>
      <c r="H223" s="56">
        <f t="shared" si="312"/>
        <v>1.06</v>
      </c>
      <c r="I223" s="56">
        <f t="shared" si="312"/>
        <v>0.22</v>
      </c>
      <c r="J223" s="56">
        <f t="shared" si="312"/>
        <v>1.06</v>
      </c>
      <c r="K223" s="56">
        <f t="shared" si="312"/>
        <v>0.18</v>
      </c>
      <c r="L223" s="56">
        <f t="shared" si="312"/>
        <v>1.95</v>
      </c>
      <c r="M223" s="56">
        <f t="shared" si="312"/>
        <v>0.66</v>
      </c>
      <c r="N223" s="56">
        <f t="shared" si="312"/>
        <v>1.95</v>
      </c>
      <c r="O223" s="56">
        <f t="shared" si="312"/>
        <v>0.66</v>
      </c>
      <c r="P223" s="56">
        <f t="shared" si="312"/>
        <v>1.95</v>
      </c>
      <c r="Q223" s="56">
        <f t="shared" si="312"/>
        <v>0.66</v>
      </c>
      <c r="R223" s="56">
        <f t="shared" si="312"/>
        <v>1.04</v>
      </c>
      <c r="S223" s="56">
        <f t="shared" si="312"/>
        <v>0.12</v>
      </c>
      <c r="T223" s="56">
        <f t="shared" si="312"/>
        <v>1.62</v>
      </c>
      <c r="U223" s="56">
        <f t="shared" si="312"/>
        <v>0.76</v>
      </c>
      <c r="V223" s="56">
        <f t="shared" si="312"/>
        <v>1.51</v>
      </c>
      <c r="W223" s="56">
        <f t="shared" si="312"/>
        <v>0.64</v>
      </c>
    </row>
    <row r="224" spans="1:23" ht="22.5">
      <c r="A224" s="8" t="s">
        <v>28</v>
      </c>
      <c r="B224" s="87">
        <v>30</v>
      </c>
      <c r="C224" s="87">
        <v>30</v>
      </c>
      <c r="D224" s="87">
        <v>30</v>
      </c>
      <c r="E224" s="87">
        <v>30</v>
      </c>
      <c r="F224" s="87">
        <v>30</v>
      </c>
      <c r="G224" s="87">
        <v>30</v>
      </c>
      <c r="H224" s="87">
        <v>30</v>
      </c>
      <c r="I224" s="87">
        <v>30</v>
      </c>
      <c r="J224" s="87">
        <v>30</v>
      </c>
      <c r="K224" s="87">
        <v>30</v>
      </c>
      <c r="L224" s="87">
        <v>0</v>
      </c>
      <c r="M224" s="87">
        <v>0</v>
      </c>
      <c r="N224" s="87">
        <v>25</v>
      </c>
      <c r="O224" s="87">
        <v>25</v>
      </c>
      <c r="P224" s="87">
        <v>30</v>
      </c>
      <c r="Q224" s="87">
        <v>30</v>
      </c>
      <c r="R224" s="87">
        <v>30</v>
      </c>
      <c r="S224" s="87">
        <v>30</v>
      </c>
      <c r="T224" s="87">
        <v>30</v>
      </c>
      <c r="U224" s="87">
        <v>30</v>
      </c>
      <c r="V224" s="87">
        <v>30</v>
      </c>
      <c r="W224" s="87">
        <v>30</v>
      </c>
    </row>
    <row r="225" spans="1:23">
      <c r="A225" s="8" t="s">
        <v>29</v>
      </c>
      <c r="B225" s="56">
        <f>B223*B224/100</f>
        <v>0.59</v>
      </c>
      <c r="C225" s="56">
        <f t="shared" ref="C225" si="313">C223*C224/100</f>
        <v>0.2</v>
      </c>
      <c r="D225" s="56">
        <f t="shared" ref="D225" si="314">D223*D224/100</f>
        <v>0.43</v>
      </c>
      <c r="E225" s="56">
        <f t="shared" ref="E225" si="315">E223*E224/100</f>
        <v>0.1</v>
      </c>
      <c r="F225" s="56">
        <f t="shared" ref="F225" si="316">F223*F224/100</f>
        <v>0.35</v>
      </c>
      <c r="G225" s="56">
        <f t="shared" ref="G225" si="317">G223*G224/100</f>
        <v>0.1</v>
      </c>
      <c r="H225" s="56">
        <f t="shared" ref="H225" si="318">H223*H224/100</f>
        <v>0.32</v>
      </c>
      <c r="I225" s="56">
        <f t="shared" ref="I225" si="319">I223*I224/100</f>
        <v>7.0000000000000007E-2</v>
      </c>
      <c r="J225" s="56">
        <f t="shared" ref="J225" si="320">J223*J224/100</f>
        <v>0.32</v>
      </c>
      <c r="K225" s="56">
        <f t="shared" ref="K225" si="321">K223*K224/100</f>
        <v>0.05</v>
      </c>
      <c r="L225" s="56">
        <f>L223*L224/100</f>
        <v>0</v>
      </c>
      <c r="M225" s="56">
        <f t="shared" ref="M225" si="322">M223*M224/100</f>
        <v>0</v>
      </c>
      <c r="N225" s="56">
        <f t="shared" ref="N225" si="323">N223*N224/100</f>
        <v>0.49</v>
      </c>
      <c r="O225" s="56">
        <f t="shared" ref="O225" si="324">O223*O224/100</f>
        <v>0.17</v>
      </c>
      <c r="P225" s="56">
        <f t="shared" ref="P225" si="325">P223*P224/100</f>
        <v>0.59</v>
      </c>
      <c r="Q225" s="56">
        <f t="shared" ref="Q225" si="326">Q223*Q224/100</f>
        <v>0.2</v>
      </c>
      <c r="R225" s="56">
        <f t="shared" ref="R225" si="327">R223*R224/100</f>
        <v>0.31</v>
      </c>
      <c r="S225" s="56">
        <f t="shared" ref="S225" si="328">S223*S224/100</f>
        <v>0.04</v>
      </c>
      <c r="T225" s="56">
        <f t="shared" ref="T225" si="329">T223*T224/100</f>
        <v>0.49</v>
      </c>
      <c r="U225" s="56">
        <f t="shared" ref="U225" si="330">U223*U224/100</f>
        <v>0.23</v>
      </c>
      <c r="V225" s="56">
        <f t="shared" ref="V225" si="331">V223*V224/100</f>
        <v>0.45</v>
      </c>
      <c r="W225" s="56">
        <f t="shared" ref="W225" si="332">W223*W224/100</f>
        <v>0.19</v>
      </c>
    </row>
    <row r="226" spans="1:23">
      <c r="A226" s="8" t="s">
        <v>30</v>
      </c>
      <c r="B226" s="56">
        <f>B223+B225</f>
        <v>2.54</v>
      </c>
      <c r="C226" s="56">
        <f t="shared" ref="C226" si="333">C223+C225</f>
        <v>0.86</v>
      </c>
      <c r="D226" s="56">
        <f t="shared" ref="D226" si="334">D223+D225</f>
        <v>1.87</v>
      </c>
      <c r="E226" s="56">
        <f t="shared" ref="E226" si="335">E223+E225</f>
        <v>0.44</v>
      </c>
      <c r="F226" s="56">
        <f t="shared" ref="F226" si="336">F223+F225</f>
        <v>1.53</v>
      </c>
      <c r="G226" s="56">
        <f t="shared" ref="G226" si="337">G223+G225</f>
        <v>0.44</v>
      </c>
      <c r="H226" s="56">
        <f t="shared" ref="H226" si="338">H223+H225</f>
        <v>1.38</v>
      </c>
      <c r="I226" s="56">
        <f t="shared" ref="I226" si="339">I223+I225</f>
        <v>0.28999999999999998</v>
      </c>
      <c r="J226" s="56">
        <f t="shared" ref="J226" si="340">J223+J225</f>
        <v>1.38</v>
      </c>
      <c r="K226" s="56">
        <f t="shared" ref="K226" si="341">K223+K225</f>
        <v>0.23</v>
      </c>
      <c r="L226" s="56">
        <f t="shared" ref="L226" si="342">L223+L225</f>
        <v>1.95</v>
      </c>
      <c r="M226" s="56">
        <f t="shared" ref="M226" si="343">M223+M225</f>
        <v>0.66</v>
      </c>
      <c r="N226" s="56">
        <f t="shared" ref="N226" si="344">N223+N225</f>
        <v>2.44</v>
      </c>
      <c r="O226" s="56">
        <f t="shared" ref="O226" si="345">O223+O225</f>
        <v>0.83</v>
      </c>
      <c r="P226" s="56">
        <f t="shared" ref="P226" si="346">P223+P225</f>
        <v>2.54</v>
      </c>
      <c r="Q226" s="56">
        <f t="shared" ref="Q226" si="347">Q223+Q225</f>
        <v>0.86</v>
      </c>
      <c r="R226" s="56">
        <f t="shared" ref="R226" si="348">R223+R225</f>
        <v>1.35</v>
      </c>
      <c r="S226" s="56">
        <f t="shared" ref="S226" si="349">S223+S225</f>
        <v>0.16</v>
      </c>
      <c r="T226" s="56">
        <f t="shared" ref="T226" si="350">T223+T225</f>
        <v>2.11</v>
      </c>
      <c r="U226" s="56">
        <f t="shared" ref="U226" si="351">U223+U225</f>
        <v>0.99</v>
      </c>
      <c r="V226" s="56">
        <f t="shared" ref="V226" si="352">V223+V225</f>
        <v>1.96</v>
      </c>
      <c r="W226" s="56">
        <f t="shared" ref="W226" si="353">W223+W225</f>
        <v>0.83</v>
      </c>
    </row>
    <row r="227" spans="1:23" ht="22.5">
      <c r="A227" s="8" t="s">
        <v>31</v>
      </c>
      <c r="B227" s="56">
        <v>0</v>
      </c>
      <c r="C227" s="56">
        <v>0</v>
      </c>
      <c r="D227" s="56">
        <v>0</v>
      </c>
      <c r="E227" s="56">
        <v>0</v>
      </c>
      <c r="F227" s="56">
        <v>0</v>
      </c>
      <c r="G227" s="56">
        <v>0</v>
      </c>
      <c r="H227" s="56">
        <v>0</v>
      </c>
      <c r="I227" s="56">
        <v>0</v>
      </c>
      <c r="J227" s="56">
        <v>0</v>
      </c>
      <c r="K227" s="56">
        <v>0</v>
      </c>
      <c r="L227" s="56">
        <v>0</v>
      </c>
      <c r="M227" s="56">
        <v>0</v>
      </c>
      <c r="N227" s="56">
        <v>0</v>
      </c>
      <c r="O227" s="56">
        <v>0</v>
      </c>
      <c r="P227" s="56">
        <v>0</v>
      </c>
      <c r="Q227" s="56">
        <v>0</v>
      </c>
      <c r="R227" s="56">
        <v>0</v>
      </c>
      <c r="S227" s="56">
        <v>0</v>
      </c>
      <c r="T227" s="56">
        <v>0</v>
      </c>
      <c r="U227" s="56">
        <v>0</v>
      </c>
      <c r="V227" s="56">
        <v>0</v>
      </c>
      <c r="W227" s="56">
        <v>0</v>
      </c>
    </row>
    <row r="228" spans="1:23" ht="22.5">
      <c r="A228" s="8" t="s">
        <v>32</v>
      </c>
      <c r="B228" s="56">
        <f>B226</f>
        <v>2.54</v>
      </c>
      <c r="C228" s="56">
        <f>C226</f>
        <v>0.86</v>
      </c>
      <c r="D228" s="56">
        <f t="shared" ref="D228:W228" si="354">D226</f>
        <v>1.87</v>
      </c>
      <c r="E228" s="56">
        <f t="shared" si="354"/>
        <v>0.44</v>
      </c>
      <c r="F228" s="56">
        <f t="shared" si="354"/>
        <v>1.53</v>
      </c>
      <c r="G228" s="56">
        <f t="shared" si="354"/>
        <v>0.44</v>
      </c>
      <c r="H228" s="56">
        <f t="shared" si="354"/>
        <v>1.38</v>
      </c>
      <c r="I228" s="56">
        <f t="shared" si="354"/>
        <v>0.28999999999999998</v>
      </c>
      <c r="J228" s="56">
        <f t="shared" si="354"/>
        <v>1.38</v>
      </c>
      <c r="K228" s="56">
        <f t="shared" si="354"/>
        <v>0.23</v>
      </c>
      <c r="L228" s="56">
        <f t="shared" si="354"/>
        <v>1.95</v>
      </c>
      <c r="M228" s="56">
        <f t="shared" si="354"/>
        <v>0.66</v>
      </c>
      <c r="N228" s="56">
        <f t="shared" si="354"/>
        <v>2.44</v>
      </c>
      <c r="O228" s="56">
        <f t="shared" si="354"/>
        <v>0.83</v>
      </c>
      <c r="P228" s="56">
        <f t="shared" si="354"/>
        <v>2.54</v>
      </c>
      <c r="Q228" s="56">
        <f t="shared" si="354"/>
        <v>0.86</v>
      </c>
      <c r="R228" s="56">
        <f t="shared" si="354"/>
        <v>1.35</v>
      </c>
      <c r="S228" s="56">
        <f t="shared" si="354"/>
        <v>0.16</v>
      </c>
      <c r="T228" s="56">
        <f t="shared" si="354"/>
        <v>2.11</v>
      </c>
      <c r="U228" s="56">
        <f t="shared" si="354"/>
        <v>0.99</v>
      </c>
      <c r="V228" s="56">
        <f t="shared" si="354"/>
        <v>1.96</v>
      </c>
      <c r="W228" s="56">
        <f t="shared" si="354"/>
        <v>0.83</v>
      </c>
    </row>
    <row r="229" spans="1:23" ht="22.5">
      <c r="A229" s="8" t="s">
        <v>33</v>
      </c>
      <c r="B229" s="56">
        <v>0</v>
      </c>
      <c r="C229" s="56">
        <v>0</v>
      </c>
      <c r="D229" s="56">
        <v>0</v>
      </c>
      <c r="E229" s="56">
        <v>0</v>
      </c>
      <c r="F229" s="56">
        <v>0</v>
      </c>
      <c r="G229" s="56">
        <v>0</v>
      </c>
      <c r="H229" s="56">
        <v>0</v>
      </c>
      <c r="I229" s="56">
        <v>0</v>
      </c>
      <c r="J229" s="56">
        <v>0</v>
      </c>
      <c r="K229" s="56">
        <v>0</v>
      </c>
      <c r="L229" s="56">
        <v>0</v>
      </c>
      <c r="M229" s="56">
        <v>0</v>
      </c>
      <c r="N229" s="56">
        <v>0</v>
      </c>
      <c r="O229" s="56">
        <v>0</v>
      </c>
      <c r="P229" s="56">
        <v>0</v>
      </c>
      <c r="Q229" s="56">
        <v>0</v>
      </c>
      <c r="R229" s="56">
        <v>0</v>
      </c>
      <c r="S229" s="56">
        <v>0</v>
      </c>
      <c r="T229" s="56">
        <v>0</v>
      </c>
      <c r="U229" s="56">
        <v>0</v>
      </c>
      <c r="V229" s="56">
        <v>0</v>
      </c>
      <c r="W229" s="56">
        <v>0</v>
      </c>
    </row>
    <row r="230" spans="1:23" ht="22.5">
      <c r="A230" s="8" t="s">
        <v>34</v>
      </c>
      <c r="B230" s="56">
        <f>B228*B229</f>
        <v>0</v>
      </c>
      <c r="C230" s="56">
        <f>C228*C229</f>
        <v>0</v>
      </c>
      <c r="D230" s="56">
        <f t="shared" ref="D230:W230" si="355">D228*D229</f>
        <v>0</v>
      </c>
      <c r="E230" s="56">
        <f t="shared" si="355"/>
        <v>0</v>
      </c>
      <c r="F230" s="56">
        <f t="shared" si="355"/>
        <v>0</v>
      </c>
      <c r="G230" s="56">
        <f t="shared" si="355"/>
        <v>0</v>
      </c>
      <c r="H230" s="56">
        <f t="shared" si="355"/>
        <v>0</v>
      </c>
      <c r="I230" s="56">
        <f t="shared" si="355"/>
        <v>0</v>
      </c>
      <c r="J230" s="56">
        <f t="shared" si="355"/>
        <v>0</v>
      </c>
      <c r="K230" s="56">
        <f t="shared" si="355"/>
        <v>0</v>
      </c>
      <c r="L230" s="56">
        <f t="shared" si="355"/>
        <v>0</v>
      </c>
      <c r="M230" s="56">
        <f t="shared" si="355"/>
        <v>0</v>
      </c>
      <c r="N230" s="56">
        <f t="shared" si="355"/>
        <v>0</v>
      </c>
      <c r="O230" s="56">
        <f t="shared" si="355"/>
        <v>0</v>
      </c>
      <c r="P230" s="56">
        <f t="shared" si="355"/>
        <v>0</v>
      </c>
      <c r="Q230" s="56">
        <f t="shared" si="355"/>
        <v>0</v>
      </c>
      <c r="R230" s="56">
        <f t="shared" si="355"/>
        <v>0</v>
      </c>
      <c r="S230" s="56">
        <f t="shared" si="355"/>
        <v>0</v>
      </c>
      <c r="T230" s="56">
        <f t="shared" si="355"/>
        <v>0</v>
      </c>
      <c r="U230" s="56">
        <f t="shared" si="355"/>
        <v>0</v>
      </c>
      <c r="V230" s="56">
        <f t="shared" si="355"/>
        <v>0</v>
      </c>
      <c r="W230" s="56">
        <f t="shared" si="355"/>
        <v>0</v>
      </c>
    </row>
    <row r="231" spans="1:23" ht="21">
      <c r="A231" s="10" t="s">
        <v>642</v>
      </c>
      <c r="B231" s="57">
        <f>B228+B230</f>
        <v>2.54</v>
      </c>
      <c r="C231" s="57">
        <f t="shared" ref="C231:W231" si="356">C228+C230</f>
        <v>0.86</v>
      </c>
      <c r="D231" s="57">
        <f t="shared" si="356"/>
        <v>1.87</v>
      </c>
      <c r="E231" s="57">
        <f t="shared" si="356"/>
        <v>0.44</v>
      </c>
      <c r="F231" s="57">
        <f t="shared" si="356"/>
        <v>1.53</v>
      </c>
      <c r="G231" s="57">
        <f t="shared" si="356"/>
        <v>0.44</v>
      </c>
      <c r="H231" s="57">
        <f t="shared" si="356"/>
        <v>1.38</v>
      </c>
      <c r="I231" s="57">
        <f t="shared" si="356"/>
        <v>0.28999999999999998</v>
      </c>
      <c r="J231" s="57">
        <f t="shared" si="356"/>
        <v>1.38</v>
      </c>
      <c r="K231" s="57">
        <f t="shared" si="356"/>
        <v>0.23</v>
      </c>
      <c r="L231" s="57">
        <f t="shared" si="356"/>
        <v>1.95</v>
      </c>
      <c r="M231" s="57">
        <f t="shared" si="356"/>
        <v>0.66</v>
      </c>
      <c r="N231" s="57">
        <f t="shared" si="356"/>
        <v>2.44</v>
      </c>
      <c r="O231" s="57">
        <f t="shared" si="356"/>
        <v>0.83</v>
      </c>
      <c r="P231" s="57">
        <f t="shared" si="356"/>
        <v>2.54</v>
      </c>
      <c r="Q231" s="57">
        <f t="shared" si="356"/>
        <v>0.86</v>
      </c>
      <c r="R231" s="57">
        <f t="shared" si="356"/>
        <v>1.35</v>
      </c>
      <c r="S231" s="57">
        <f t="shared" si="356"/>
        <v>0.16</v>
      </c>
      <c r="T231" s="57">
        <f t="shared" si="356"/>
        <v>2.11</v>
      </c>
      <c r="U231" s="57">
        <f t="shared" si="356"/>
        <v>0.99</v>
      </c>
      <c r="V231" s="57">
        <f t="shared" si="356"/>
        <v>1.96</v>
      </c>
      <c r="W231" s="57">
        <f t="shared" si="356"/>
        <v>0.83</v>
      </c>
    </row>
    <row r="232" spans="1:23">
      <c r="A232" s="5" t="s">
        <v>36</v>
      </c>
      <c r="B232" s="5"/>
      <c r="C232" s="5"/>
      <c r="D232" s="5"/>
      <c r="E232" s="5"/>
      <c r="F232" s="5" t="s">
        <v>272</v>
      </c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</row>
    <row r="235" spans="1:23" ht="15.75">
      <c r="A235" s="5"/>
      <c r="B235" s="5"/>
      <c r="C235" s="5"/>
      <c r="D235" s="5"/>
      <c r="E235" s="5"/>
      <c r="F235" s="5"/>
      <c r="G235" s="5"/>
      <c r="H235" s="5"/>
      <c r="I235" s="5"/>
      <c r="J235" s="3" t="s">
        <v>17</v>
      </c>
      <c r="K235" s="3"/>
      <c r="L235" s="3"/>
      <c r="M235" s="3"/>
      <c r="N235" s="58"/>
      <c r="O235" s="58"/>
      <c r="P235" s="6"/>
      <c r="Q235" s="6"/>
      <c r="R235" s="6"/>
      <c r="S235" s="6"/>
      <c r="T235" s="6"/>
      <c r="U235" s="6"/>
      <c r="V235" s="6"/>
      <c r="W235" s="6"/>
    </row>
    <row r="236" spans="1:23" ht="15.75">
      <c r="A236" s="5"/>
      <c r="B236" s="5"/>
      <c r="C236" s="5"/>
      <c r="D236" s="5"/>
      <c r="E236" s="5"/>
      <c r="F236" s="5"/>
      <c r="G236" s="5"/>
      <c r="H236" s="5"/>
      <c r="I236" s="5"/>
      <c r="J236" s="3" t="s">
        <v>299</v>
      </c>
      <c r="K236" s="3"/>
      <c r="L236" s="3"/>
      <c r="M236" s="3"/>
      <c r="N236" s="58"/>
      <c r="O236" s="58"/>
      <c r="P236" s="6"/>
      <c r="Q236" s="6"/>
      <c r="R236" s="6"/>
      <c r="S236" s="6"/>
      <c r="T236" s="6"/>
      <c r="U236" s="6"/>
      <c r="V236" s="6"/>
      <c r="W236" s="6"/>
    </row>
    <row r="237" spans="1:23" ht="15.75">
      <c r="A237" s="5"/>
      <c r="B237" s="5"/>
      <c r="C237" s="5"/>
      <c r="D237" s="5"/>
      <c r="E237" s="5"/>
      <c r="F237" s="5"/>
      <c r="G237" s="5"/>
      <c r="H237" s="5"/>
      <c r="I237" s="5"/>
      <c r="J237" s="3" t="s">
        <v>35</v>
      </c>
      <c r="K237" s="3"/>
      <c r="L237" s="3"/>
      <c r="M237" s="3"/>
      <c r="N237" s="58"/>
      <c r="O237" s="58"/>
      <c r="P237" s="6"/>
      <c r="Q237" s="6"/>
      <c r="R237" s="6"/>
      <c r="S237" s="6"/>
      <c r="T237" s="6"/>
      <c r="U237" s="6"/>
      <c r="V237" s="6"/>
      <c r="W237" s="6"/>
    </row>
    <row r="238" spans="1:23" ht="15.75">
      <c r="A238" s="5"/>
      <c r="B238" s="5"/>
      <c r="C238" s="5"/>
      <c r="D238" s="5"/>
      <c r="E238" s="5"/>
      <c r="F238" s="5"/>
      <c r="G238" s="5"/>
      <c r="H238" s="5"/>
      <c r="I238" s="5"/>
      <c r="J238" s="3" t="s">
        <v>271</v>
      </c>
      <c r="K238" s="3"/>
      <c r="L238" s="3"/>
      <c r="M238" s="3"/>
      <c r="N238" s="58"/>
      <c r="O238" s="58"/>
      <c r="P238" s="6"/>
      <c r="Q238" s="6"/>
      <c r="R238" s="6"/>
      <c r="S238" s="6"/>
      <c r="T238" s="6"/>
      <c r="U238" s="6"/>
      <c r="V238" s="6"/>
      <c r="W238" s="6"/>
    </row>
    <row r="239" spans="1:23" ht="15.75">
      <c r="A239" s="5"/>
      <c r="B239" s="5"/>
      <c r="C239" s="5"/>
      <c r="D239" s="5"/>
      <c r="E239" s="5"/>
      <c r="F239" s="5"/>
      <c r="G239" s="5"/>
      <c r="H239" s="5"/>
      <c r="I239" s="5"/>
      <c r="J239" s="3" t="s">
        <v>624</v>
      </c>
      <c r="K239" s="3"/>
      <c r="L239" s="3"/>
      <c r="M239" s="3"/>
      <c r="N239" s="58"/>
      <c r="O239" s="58"/>
      <c r="P239" s="6"/>
      <c r="Q239" s="6"/>
      <c r="R239" s="6"/>
      <c r="S239" s="6"/>
      <c r="T239" s="6"/>
      <c r="U239" s="6"/>
      <c r="V239" s="6"/>
      <c r="W239" s="6"/>
    </row>
    <row r="240" spans="1:23" ht="52.5" customHeight="1">
      <c r="A240" s="7" t="s">
        <v>18</v>
      </c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</row>
    <row r="241" spans="1:25" ht="260.25" customHeight="1">
      <c r="A241" s="180" t="s">
        <v>19</v>
      </c>
      <c r="B241" s="186" t="s">
        <v>732</v>
      </c>
      <c r="C241" s="183"/>
      <c r="D241" s="186" t="s">
        <v>733</v>
      </c>
      <c r="E241" s="183"/>
      <c r="F241" s="186" t="s">
        <v>734</v>
      </c>
      <c r="G241" s="183"/>
      <c r="H241" s="186" t="s">
        <v>735</v>
      </c>
      <c r="I241" s="183"/>
      <c r="J241" s="186" t="s">
        <v>736</v>
      </c>
      <c r="K241" s="183"/>
      <c r="L241" s="186" t="s">
        <v>737</v>
      </c>
      <c r="M241" s="183"/>
      <c r="N241" s="186" t="s">
        <v>738</v>
      </c>
      <c r="O241" s="183"/>
      <c r="P241" s="186" t="s">
        <v>739</v>
      </c>
      <c r="Q241" s="183"/>
      <c r="R241" s="186" t="s">
        <v>740</v>
      </c>
      <c r="S241" s="183"/>
      <c r="T241" s="190" t="s">
        <v>820</v>
      </c>
      <c r="U241" s="185"/>
      <c r="V241" s="182" t="s">
        <v>770</v>
      </c>
      <c r="W241" s="183"/>
      <c r="X241" s="186" t="s">
        <v>771</v>
      </c>
      <c r="Y241" s="183"/>
    </row>
    <row r="242" spans="1:25" ht="31.5">
      <c r="A242" s="181"/>
      <c r="B242" s="86" t="s">
        <v>48</v>
      </c>
      <c r="C242" s="86" t="s">
        <v>49</v>
      </c>
      <c r="D242" s="86" t="s">
        <v>48</v>
      </c>
      <c r="E242" s="86" t="s">
        <v>49</v>
      </c>
      <c r="F242" s="86" t="s">
        <v>48</v>
      </c>
      <c r="G242" s="86" t="s">
        <v>49</v>
      </c>
      <c r="H242" s="86" t="s">
        <v>48</v>
      </c>
      <c r="I242" s="86" t="s">
        <v>49</v>
      </c>
      <c r="J242" s="86" t="s">
        <v>48</v>
      </c>
      <c r="K242" s="86" t="s">
        <v>49</v>
      </c>
      <c r="L242" s="86" t="s">
        <v>48</v>
      </c>
      <c r="M242" s="86" t="s">
        <v>49</v>
      </c>
      <c r="N242" s="86" t="s">
        <v>48</v>
      </c>
      <c r="O242" s="86" t="s">
        <v>49</v>
      </c>
      <c r="P242" s="86" t="s">
        <v>48</v>
      </c>
      <c r="Q242" s="86" t="s">
        <v>49</v>
      </c>
      <c r="R242" s="86" t="s">
        <v>48</v>
      </c>
      <c r="S242" s="86" t="s">
        <v>49</v>
      </c>
      <c r="T242" s="86" t="s">
        <v>48</v>
      </c>
      <c r="U242" s="86" t="s">
        <v>49</v>
      </c>
      <c r="V242" s="86" t="s">
        <v>48</v>
      </c>
      <c r="W242" s="86" t="s">
        <v>49</v>
      </c>
      <c r="X242" s="86" t="s">
        <v>48</v>
      </c>
      <c r="Y242" s="86" t="s">
        <v>49</v>
      </c>
    </row>
    <row r="243" spans="1:25">
      <c r="A243" s="8" t="s">
        <v>20</v>
      </c>
      <c r="B243" s="56">
        <v>0.42</v>
      </c>
      <c r="C243" s="56">
        <v>0.18</v>
      </c>
      <c r="D243" s="56">
        <v>0.78</v>
      </c>
      <c r="E243" s="56">
        <v>0.48</v>
      </c>
      <c r="F243" s="56">
        <v>1.02</v>
      </c>
      <c r="G243" s="56">
        <v>0.72</v>
      </c>
      <c r="H243" s="56">
        <v>0.72</v>
      </c>
      <c r="I243" s="56">
        <v>0.42</v>
      </c>
      <c r="J243" s="56">
        <v>0.72</v>
      </c>
      <c r="K243" s="56">
        <v>0.42</v>
      </c>
      <c r="L243" s="56">
        <v>0.45</v>
      </c>
      <c r="M243" s="56">
        <v>0.45</v>
      </c>
      <c r="N243" s="56">
        <v>0.18</v>
      </c>
      <c r="O243" s="56">
        <v>0.18</v>
      </c>
      <c r="P243" s="56">
        <v>0.28000000000000003</v>
      </c>
      <c r="Q243" s="56">
        <v>0.28000000000000003</v>
      </c>
      <c r="R243" s="56">
        <v>2.02</v>
      </c>
      <c r="S243" s="56">
        <v>2.02</v>
      </c>
      <c r="T243" s="56">
        <v>0.91</v>
      </c>
      <c r="U243" s="56">
        <v>0.31</v>
      </c>
      <c r="V243" s="56">
        <v>0.8</v>
      </c>
      <c r="W243" s="56">
        <v>0.22</v>
      </c>
      <c r="X243" s="56">
        <v>0.47</v>
      </c>
      <c r="Y243" s="88" t="s">
        <v>531</v>
      </c>
    </row>
    <row r="244" spans="1:25" ht="22.5">
      <c r="A244" s="8" t="s">
        <v>21</v>
      </c>
      <c r="B244" s="56">
        <f>B243*7.8%</f>
        <v>0.03</v>
      </c>
      <c r="C244" s="56">
        <f t="shared" ref="C244:S244" si="357">C243*7.8%</f>
        <v>0.01</v>
      </c>
      <c r="D244" s="56">
        <f t="shared" si="357"/>
        <v>0.06</v>
      </c>
      <c r="E244" s="56">
        <f t="shared" si="357"/>
        <v>0.04</v>
      </c>
      <c r="F244" s="56">
        <f t="shared" si="357"/>
        <v>0.08</v>
      </c>
      <c r="G244" s="56">
        <f t="shared" si="357"/>
        <v>0.06</v>
      </c>
      <c r="H244" s="56">
        <f t="shared" si="357"/>
        <v>0.06</v>
      </c>
      <c r="I244" s="56">
        <f t="shared" si="357"/>
        <v>0.03</v>
      </c>
      <c r="J244" s="56">
        <f t="shared" si="357"/>
        <v>0.06</v>
      </c>
      <c r="K244" s="56">
        <f t="shared" si="357"/>
        <v>0.03</v>
      </c>
      <c r="L244" s="56">
        <f t="shared" si="357"/>
        <v>0.04</v>
      </c>
      <c r="M244" s="56">
        <f t="shared" si="357"/>
        <v>0.04</v>
      </c>
      <c r="N244" s="56">
        <f t="shared" si="357"/>
        <v>0.01</v>
      </c>
      <c r="O244" s="56">
        <f t="shared" si="357"/>
        <v>0.01</v>
      </c>
      <c r="P244" s="56">
        <f t="shared" si="357"/>
        <v>0.02</v>
      </c>
      <c r="Q244" s="56">
        <f t="shared" si="357"/>
        <v>0.02</v>
      </c>
      <c r="R244" s="56">
        <f t="shared" si="357"/>
        <v>0.16</v>
      </c>
      <c r="S244" s="56">
        <f t="shared" si="357"/>
        <v>0.16</v>
      </c>
      <c r="T244" s="56">
        <f t="shared" ref="T244:U244" si="358">T243*7.8%</f>
        <v>7.0000000000000007E-2</v>
      </c>
      <c r="U244" s="56">
        <f t="shared" si="358"/>
        <v>0.02</v>
      </c>
      <c r="V244" s="56">
        <f>V243*7.8%</f>
        <v>0.06</v>
      </c>
      <c r="W244" s="56">
        <f>W243*7.8%</f>
        <v>0.02</v>
      </c>
      <c r="X244" s="56">
        <f>X243*7.8%</f>
        <v>0.04</v>
      </c>
      <c r="Y244" s="88" t="s">
        <v>531</v>
      </c>
    </row>
    <row r="245" spans="1:25">
      <c r="A245" s="8" t="s">
        <v>22</v>
      </c>
      <c r="B245" s="56">
        <f>B246+B247+B248</f>
        <v>0.16</v>
      </c>
      <c r="C245" s="56">
        <f>C246+C247+C248</f>
        <v>0.06</v>
      </c>
      <c r="D245" s="56">
        <f t="shared" ref="D245:S245" si="359">D246+D247+D248</f>
        <v>0.3</v>
      </c>
      <c r="E245" s="56">
        <f t="shared" si="359"/>
        <v>0.19</v>
      </c>
      <c r="F245" s="56">
        <f t="shared" si="359"/>
        <v>0.39</v>
      </c>
      <c r="G245" s="56">
        <f t="shared" si="359"/>
        <v>0.28000000000000003</v>
      </c>
      <c r="H245" s="56">
        <f t="shared" si="359"/>
        <v>0.28000000000000003</v>
      </c>
      <c r="I245" s="56">
        <f t="shared" si="359"/>
        <v>0.16</v>
      </c>
      <c r="J245" s="56">
        <f t="shared" si="359"/>
        <v>0.28000000000000003</v>
      </c>
      <c r="K245" s="56">
        <f t="shared" si="359"/>
        <v>0.16</v>
      </c>
      <c r="L245" s="56">
        <f t="shared" si="359"/>
        <v>0.18</v>
      </c>
      <c r="M245" s="56">
        <f t="shared" si="359"/>
        <v>0.18</v>
      </c>
      <c r="N245" s="56">
        <f t="shared" si="359"/>
        <v>0.06</v>
      </c>
      <c r="O245" s="56">
        <f t="shared" si="359"/>
        <v>0.06</v>
      </c>
      <c r="P245" s="56">
        <f t="shared" si="359"/>
        <v>0.1</v>
      </c>
      <c r="Q245" s="56">
        <f t="shared" si="359"/>
        <v>0.1</v>
      </c>
      <c r="R245" s="56">
        <f t="shared" si="359"/>
        <v>0.77</v>
      </c>
      <c r="S245" s="56">
        <f t="shared" si="359"/>
        <v>0.77</v>
      </c>
      <c r="T245" s="56">
        <f t="shared" ref="T245:U245" si="360">T246+T247+T248</f>
        <v>0.34</v>
      </c>
      <c r="U245" s="56">
        <f t="shared" si="360"/>
        <v>0.11</v>
      </c>
      <c r="V245" s="56">
        <f t="shared" ref="V245:X245" si="361">V246+V247+V248</f>
        <v>0.3</v>
      </c>
      <c r="W245" s="56">
        <f t="shared" si="361"/>
        <v>0.08</v>
      </c>
      <c r="X245" s="56">
        <f t="shared" si="361"/>
        <v>0.18</v>
      </c>
      <c r="Y245" s="88" t="s">
        <v>531</v>
      </c>
    </row>
    <row r="246" spans="1:25" ht="33.75">
      <c r="A246" s="8" t="s">
        <v>23</v>
      </c>
      <c r="B246" s="56">
        <f>(B243+B244)*34%</f>
        <v>0.15</v>
      </c>
      <c r="C246" s="56">
        <f t="shared" ref="C246:S246" si="362">(C243+C244)*34%</f>
        <v>0.06</v>
      </c>
      <c r="D246" s="56">
        <f t="shared" si="362"/>
        <v>0.28999999999999998</v>
      </c>
      <c r="E246" s="56">
        <f t="shared" si="362"/>
        <v>0.18</v>
      </c>
      <c r="F246" s="56">
        <f t="shared" si="362"/>
        <v>0.37</v>
      </c>
      <c r="G246" s="56">
        <f t="shared" si="362"/>
        <v>0.27</v>
      </c>
      <c r="H246" s="56">
        <f t="shared" si="362"/>
        <v>0.27</v>
      </c>
      <c r="I246" s="56">
        <f t="shared" si="362"/>
        <v>0.15</v>
      </c>
      <c r="J246" s="56">
        <f t="shared" si="362"/>
        <v>0.27</v>
      </c>
      <c r="K246" s="56">
        <f t="shared" si="362"/>
        <v>0.15</v>
      </c>
      <c r="L246" s="56">
        <f t="shared" si="362"/>
        <v>0.17</v>
      </c>
      <c r="M246" s="56">
        <f t="shared" si="362"/>
        <v>0.17</v>
      </c>
      <c r="N246" s="56">
        <f t="shared" si="362"/>
        <v>0.06</v>
      </c>
      <c r="O246" s="56">
        <f t="shared" si="362"/>
        <v>0.06</v>
      </c>
      <c r="P246" s="56">
        <f t="shared" si="362"/>
        <v>0.1</v>
      </c>
      <c r="Q246" s="56">
        <f t="shared" si="362"/>
        <v>0.1</v>
      </c>
      <c r="R246" s="56">
        <f t="shared" si="362"/>
        <v>0.74</v>
      </c>
      <c r="S246" s="56">
        <f t="shared" si="362"/>
        <v>0.74</v>
      </c>
      <c r="T246" s="56">
        <f t="shared" ref="T246:U246" si="363">(T243+T244)*34%</f>
        <v>0.33</v>
      </c>
      <c r="U246" s="56">
        <f t="shared" si="363"/>
        <v>0.11</v>
      </c>
      <c r="V246" s="56">
        <f t="shared" ref="V246:X246" si="364">(V243+V244)*34%</f>
        <v>0.28999999999999998</v>
      </c>
      <c r="W246" s="56">
        <f t="shared" si="364"/>
        <v>0.08</v>
      </c>
      <c r="X246" s="56">
        <f t="shared" si="364"/>
        <v>0.17</v>
      </c>
      <c r="Y246" s="88" t="s">
        <v>531</v>
      </c>
    </row>
    <row r="247" spans="1:25" ht="67.5">
      <c r="A247" s="8" t="s">
        <v>640</v>
      </c>
      <c r="B247" s="56">
        <f>(B243+B244)*0.08%</f>
        <v>0</v>
      </c>
      <c r="C247" s="56">
        <f t="shared" ref="C247:S247" si="365">(C243+C244)*0.08%</f>
        <v>0</v>
      </c>
      <c r="D247" s="56">
        <f t="shared" si="365"/>
        <v>0</v>
      </c>
      <c r="E247" s="56">
        <f t="shared" si="365"/>
        <v>0</v>
      </c>
      <c r="F247" s="56">
        <f t="shared" si="365"/>
        <v>0</v>
      </c>
      <c r="G247" s="56">
        <f t="shared" si="365"/>
        <v>0</v>
      </c>
      <c r="H247" s="56">
        <f t="shared" si="365"/>
        <v>0</v>
      </c>
      <c r="I247" s="56">
        <f t="shared" si="365"/>
        <v>0</v>
      </c>
      <c r="J247" s="56">
        <f t="shared" si="365"/>
        <v>0</v>
      </c>
      <c r="K247" s="56">
        <f t="shared" si="365"/>
        <v>0</v>
      </c>
      <c r="L247" s="56">
        <f t="shared" si="365"/>
        <v>0</v>
      </c>
      <c r="M247" s="56">
        <f t="shared" si="365"/>
        <v>0</v>
      </c>
      <c r="N247" s="56">
        <f t="shared" si="365"/>
        <v>0</v>
      </c>
      <c r="O247" s="56">
        <f t="shared" si="365"/>
        <v>0</v>
      </c>
      <c r="P247" s="56">
        <f t="shared" si="365"/>
        <v>0</v>
      </c>
      <c r="Q247" s="56">
        <f t="shared" si="365"/>
        <v>0</v>
      </c>
      <c r="R247" s="56">
        <f t="shared" si="365"/>
        <v>0</v>
      </c>
      <c r="S247" s="56">
        <f t="shared" si="365"/>
        <v>0</v>
      </c>
      <c r="T247" s="56">
        <f t="shared" ref="T247:U247" si="366">(T243+T244)*0.08%</f>
        <v>0</v>
      </c>
      <c r="U247" s="56">
        <f t="shared" si="366"/>
        <v>0</v>
      </c>
      <c r="V247" s="56">
        <f t="shared" ref="V247:X247" si="367">(V243+V244)*0.08%</f>
        <v>0</v>
      </c>
      <c r="W247" s="56">
        <f t="shared" si="367"/>
        <v>0</v>
      </c>
      <c r="X247" s="56">
        <f t="shared" si="367"/>
        <v>0</v>
      </c>
      <c r="Y247" s="88" t="s">
        <v>531</v>
      </c>
    </row>
    <row r="248" spans="1:25" ht="33.75">
      <c r="A248" s="8" t="s">
        <v>24</v>
      </c>
      <c r="B248" s="56">
        <f>(B243+B244)*1.5%</f>
        <v>0.01</v>
      </c>
      <c r="C248" s="56">
        <f t="shared" ref="C248:S248" si="368">(C243+C244)*1.5%</f>
        <v>0</v>
      </c>
      <c r="D248" s="56">
        <f t="shared" si="368"/>
        <v>0.01</v>
      </c>
      <c r="E248" s="56">
        <f t="shared" si="368"/>
        <v>0.01</v>
      </c>
      <c r="F248" s="56">
        <f t="shared" si="368"/>
        <v>0.02</v>
      </c>
      <c r="G248" s="56">
        <f t="shared" si="368"/>
        <v>0.01</v>
      </c>
      <c r="H248" s="56">
        <f t="shared" si="368"/>
        <v>0.01</v>
      </c>
      <c r="I248" s="56">
        <f t="shared" si="368"/>
        <v>0.01</v>
      </c>
      <c r="J248" s="56">
        <f t="shared" si="368"/>
        <v>0.01</v>
      </c>
      <c r="K248" s="56">
        <f t="shared" si="368"/>
        <v>0.01</v>
      </c>
      <c r="L248" s="56">
        <f t="shared" si="368"/>
        <v>0.01</v>
      </c>
      <c r="M248" s="56">
        <f t="shared" si="368"/>
        <v>0.01</v>
      </c>
      <c r="N248" s="56">
        <f t="shared" si="368"/>
        <v>0</v>
      </c>
      <c r="O248" s="56">
        <f t="shared" si="368"/>
        <v>0</v>
      </c>
      <c r="P248" s="56">
        <f t="shared" si="368"/>
        <v>0</v>
      </c>
      <c r="Q248" s="56">
        <f t="shared" si="368"/>
        <v>0</v>
      </c>
      <c r="R248" s="56">
        <f t="shared" si="368"/>
        <v>0.03</v>
      </c>
      <c r="S248" s="56">
        <f t="shared" si="368"/>
        <v>0.03</v>
      </c>
      <c r="T248" s="56">
        <f t="shared" ref="T248:U248" si="369">(T243+T244)*1.5%</f>
        <v>0.01</v>
      </c>
      <c r="U248" s="56">
        <f t="shared" si="369"/>
        <v>0</v>
      </c>
      <c r="V248" s="56">
        <f t="shared" ref="V248:X248" si="370">(V243+V244)*1.5%</f>
        <v>0.01</v>
      </c>
      <c r="W248" s="56">
        <f t="shared" si="370"/>
        <v>0</v>
      </c>
      <c r="X248" s="56">
        <f t="shared" si="370"/>
        <v>0.01</v>
      </c>
      <c r="Y248" s="88" t="s">
        <v>531</v>
      </c>
    </row>
    <row r="249" spans="1:25" ht="22.5">
      <c r="A249" s="8" t="s">
        <v>641</v>
      </c>
      <c r="B249" s="56">
        <f>B243*69.59%</f>
        <v>0.28999999999999998</v>
      </c>
      <c r="C249" s="56">
        <f t="shared" ref="C249:S249" si="371">C243*69.59%</f>
        <v>0.13</v>
      </c>
      <c r="D249" s="56">
        <f t="shared" si="371"/>
        <v>0.54</v>
      </c>
      <c r="E249" s="56">
        <f t="shared" si="371"/>
        <v>0.33</v>
      </c>
      <c r="F249" s="56">
        <f t="shared" si="371"/>
        <v>0.71</v>
      </c>
      <c r="G249" s="56">
        <f t="shared" si="371"/>
        <v>0.5</v>
      </c>
      <c r="H249" s="56">
        <f t="shared" si="371"/>
        <v>0.5</v>
      </c>
      <c r="I249" s="56">
        <f t="shared" si="371"/>
        <v>0.28999999999999998</v>
      </c>
      <c r="J249" s="56">
        <f t="shared" si="371"/>
        <v>0.5</v>
      </c>
      <c r="K249" s="56">
        <f t="shared" si="371"/>
        <v>0.28999999999999998</v>
      </c>
      <c r="L249" s="56">
        <f t="shared" si="371"/>
        <v>0.31</v>
      </c>
      <c r="M249" s="56">
        <f t="shared" si="371"/>
        <v>0.31</v>
      </c>
      <c r="N249" s="56">
        <f t="shared" si="371"/>
        <v>0.13</v>
      </c>
      <c r="O249" s="56">
        <f t="shared" si="371"/>
        <v>0.13</v>
      </c>
      <c r="P249" s="56">
        <f t="shared" si="371"/>
        <v>0.19</v>
      </c>
      <c r="Q249" s="56">
        <f t="shared" si="371"/>
        <v>0.19</v>
      </c>
      <c r="R249" s="56">
        <f t="shared" si="371"/>
        <v>1.41</v>
      </c>
      <c r="S249" s="56">
        <f t="shared" si="371"/>
        <v>1.41</v>
      </c>
      <c r="T249" s="56">
        <f t="shared" ref="T249:U249" si="372">T243*69.59%</f>
        <v>0.63</v>
      </c>
      <c r="U249" s="56">
        <f t="shared" si="372"/>
        <v>0.22</v>
      </c>
      <c r="V249" s="56">
        <f t="shared" ref="V249:X249" si="373">V243*69.59%</f>
        <v>0.56000000000000005</v>
      </c>
      <c r="W249" s="56">
        <f t="shared" si="373"/>
        <v>0.15</v>
      </c>
      <c r="X249" s="56">
        <f t="shared" si="373"/>
        <v>0.33</v>
      </c>
      <c r="Y249" s="88" t="s">
        <v>531</v>
      </c>
    </row>
    <row r="250" spans="1:25" ht="22.5">
      <c r="A250" s="8" t="s">
        <v>25</v>
      </c>
      <c r="B250" s="56">
        <v>0</v>
      </c>
      <c r="C250" s="56">
        <v>0</v>
      </c>
      <c r="D250" s="56">
        <v>0</v>
      </c>
      <c r="E250" s="56">
        <v>0</v>
      </c>
      <c r="F250" s="56">
        <v>0</v>
      </c>
      <c r="G250" s="56">
        <v>0</v>
      </c>
      <c r="H250" s="56">
        <v>0</v>
      </c>
      <c r="I250" s="56">
        <v>0</v>
      </c>
      <c r="J250" s="56">
        <v>0</v>
      </c>
      <c r="K250" s="56">
        <v>0</v>
      </c>
      <c r="L250" s="56">
        <v>0</v>
      </c>
      <c r="M250" s="56">
        <v>0</v>
      </c>
      <c r="N250" s="56">
        <v>0</v>
      </c>
      <c r="O250" s="56">
        <v>0</v>
      </c>
      <c r="P250" s="56">
        <v>0</v>
      </c>
      <c r="Q250" s="56">
        <v>0</v>
      </c>
      <c r="R250" s="56">
        <v>0</v>
      </c>
      <c r="S250" s="56">
        <v>0</v>
      </c>
      <c r="T250" s="56">
        <v>0</v>
      </c>
      <c r="U250" s="56">
        <v>0</v>
      </c>
      <c r="V250" s="56">
        <v>0</v>
      </c>
      <c r="W250" s="56">
        <v>0</v>
      </c>
      <c r="X250" s="56">
        <v>0</v>
      </c>
      <c r="Y250" s="88" t="s">
        <v>531</v>
      </c>
    </row>
    <row r="251" spans="1:25">
      <c r="A251" s="8" t="s">
        <v>26</v>
      </c>
      <c r="B251" s="56">
        <v>0</v>
      </c>
      <c r="C251" s="56">
        <v>0</v>
      </c>
      <c r="D251" s="56">
        <v>0</v>
      </c>
      <c r="E251" s="56">
        <v>0</v>
      </c>
      <c r="F251" s="56">
        <v>0</v>
      </c>
      <c r="G251" s="56">
        <v>0</v>
      </c>
      <c r="H251" s="56">
        <v>0</v>
      </c>
      <c r="I251" s="56">
        <v>0</v>
      </c>
      <c r="J251" s="56">
        <v>0</v>
      </c>
      <c r="K251" s="56">
        <v>0</v>
      </c>
      <c r="L251" s="56">
        <v>0</v>
      </c>
      <c r="M251" s="56">
        <v>0</v>
      </c>
      <c r="N251" s="56">
        <v>0</v>
      </c>
      <c r="O251" s="56">
        <v>0</v>
      </c>
      <c r="P251" s="56">
        <v>0</v>
      </c>
      <c r="Q251" s="56">
        <v>0</v>
      </c>
      <c r="R251" s="56">
        <v>0</v>
      </c>
      <c r="S251" s="56">
        <v>0</v>
      </c>
      <c r="T251" s="56">
        <v>0</v>
      </c>
      <c r="U251" s="56">
        <v>0</v>
      </c>
      <c r="V251" s="56">
        <v>0</v>
      </c>
      <c r="W251" s="56">
        <v>0</v>
      </c>
      <c r="X251" s="56">
        <v>0</v>
      </c>
      <c r="Y251" s="88" t="s">
        <v>531</v>
      </c>
    </row>
    <row r="252" spans="1:25">
      <c r="A252" s="8" t="s">
        <v>27</v>
      </c>
      <c r="B252" s="56">
        <f>B243+B244+B245+B249</f>
        <v>0.9</v>
      </c>
      <c r="C252" s="56">
        <f t="shared" ref="C252:S252" si="374">C243+C244+C245+C249</f>
        <v>0.38</v>
      </c>
      <c r="D252" s="56">
        <f t="shared" si="374"/>
        <v>1.68</v>
      </c>
      <c r="E252" s="56">
        <f t="shared" si="374"/>
        <v>1.04</v>
      </c>
      <c r="F252" s="56">
        <f t="shared" si="374"/>
        <v>2.2000000000000002</v>
      </c>
      <c r="G252" s="56">
        <f t="shared" si="374"/>
        <v>1.56</v>
      </c>
      <c r="H252" s="56">
        <f t="shared" si="374"/>
        <v>1.56</v>
      </c>
      <c r="I252" s="56">
        <f t="shared" si="374"/>
        <v>0.9</v>
      </c>
      <c r="J252" s="56">
        <f t="shared" si="374"/>
        <v>1.56</v>
      </c>
      <c r="K252" s="56">
        <f t="shared" si="374"/>
        <v>0.9</v>
      </c>
      <c r="L252" s="56">
        <f t="shared" si="374"/>
        <v>0.98</v>
      </c>
      <c r="M252" s="56">
        <f t="shared" si="374"/>
        <v>0.98</v>
      </c>
      <c r="N252" s="56">
        <f t="shared" si="374"/>
        <v>0.38</v>
      </c>
      <c r="O252" s="56">
        <f t="shared" si="374"/>
        <v>0.38</v>
      </c>
      <c r="P252" s="56">
        <f t="shared" si="374"/>
        <v>0.59</v>
      </c>
      <c r="Q252" s="56">
        <f t="shared" si="374"/>
        <v>0.59</v>
      </c>
      <c r="R252" s="56">
        <f t="shared" si="374"/>
        <v>4.3600000000000003</v>
      </c>
      <c r="S252" s="56">
        <f t="shared" si="374"/>
        <v>4.3600000000000003</v>
      </c>
      <c r="T252" s="56">
        <f t="shared" ref="T252:U252" si="375">T243+T244+T245+T249</f>
        <v>1.95</v>
      </c>
      <c r="U252" s="56">
        <f t="shared" si="375"/>
        <v>0.66</v>
      </c>
      <c r="V252" s="56">
        <f t="shared" ref="V252:X252" si="376">V243+V244+V245+V249</f>
        <v>1.72</v>
      </c>
      <c r="W252" s="56">
        <f t="shared" si="376"/>
        <v>0.47</v>
      </c>
      <c r="X252" s="56">
        <f t="shared" si="376"/>
        <v>1.02</v>
      </c>
      <c r="Y252" s="88" t="s">
        <v>531</v>
      </c>
    </row>
    <row r="253" spans="1:25" ht="22.5">
      <c r="A253" s="8" t="s">
        <v>28</v>
      </c>
      <c r="B253" s="87">
        <v>30</v>
      </c>
      <c r="C253" s="87">
        <v>30</v>
      </c>
      <c r="D253" s="87">
        <v>0</v>
      </c>
      <c r="E253" s="87">
        <v>0</v>
      </c>
      <c r="F253" s="87">
        <v>0</v>
      </c>
      <c r="G253" s="87">
        <v>0</v>
      </c>
      <c r="H253" s="87">
        <v>0</v>
      </c>
      <c r="I253" s="87">
        <v>0</v>
      </c>
      <c r="J253" s="87">
        <v>30</v>
      </c>
      <c r="K253" s="87">
        <v>30</v>
      </c>
      <c r="L253" s="87">
        <v>30</v>
      </c>
      <c r="M253" s="87">
        <v>30</v>
      </c>
      <c r="N253" s="87">
        <v>30</v>
      </c>
      <c r="O253" s="87">
        <v>30</v>
      </c>
      <c r="P253" s="87">
        <v>30</v>
      </c>
      <c r="Q253" s="87">
        <v>30</v>
      </c>
      <c r="R253" s="87">
        <v>30</v>
      </c>
      <c r="S253" s="87">
        <v>30</v>
      </c>
      <c r="T253" s="87">
        <v>0</v>
      </c>
      <c r="U253" s="87">
        <v>0</v>
      </c>
      <c r="V253" s="87">
        <v>20</v>
      </c>
      <c r="W253" s="87">
        <v>20</v>
      </c>
      <c r="X253" s="87">
        <v>20</v>
      </c>
      <c r="Y253" s="88" t="s">
        <v>531</v>
      </c>
    </row>
    <row r="254" spans="1:25">
      <c r="A254" s="8" t="s">
        <v>29</v>
      </c>
      <c r="B254" s="56">
        <f>B252*B253/100</f>
        <v>0.27</v>
      </c>
      <c r="C254" s="56">
        <f t="shared" ref="C254:S254" si="377">C252*C253/100</f>
        <v>0.11</v>
      </c>
      <c r="D254" s="56">
        <f t="shared" si="377"/>
        <v>0</v>
      </c>
      <c r="E254" s="56">
        <f t="shared" si="377"/>
        <v>0</v>
      </c>
      <c r="F254" s="56">
        <f t="shared" si="377"/>
        <v>0</v>
      </c>
      <c r="G254" s="56">
        <f t="shared" si="377"/>
        <v>0</v>
      </c>
      <c r="H254" s="56">
        <f t="shared" si="377"/>
        <v>0</v>
      </c>
      <c r="I254" s="56">
        <f t="shared" si="377"/>
        <v>0</v>
      </c>
      <c r="J254" s="56">
        <f t="shared" si="377"/>
        <v>0.47</v>
      </c>
      <c r="K254" s="56">
        <f t="shared" si="377"/>
        <v>0.27</v>
      </c>
      <c r="L254" s="56">
        <f t="shared" si="377"/>
        <v>0.28999999999999998</v>
      </c>
      <c r="M254" s="56">
        <f t="shared" si="377"/>
        <v>0.28999999999999998</v>
      </c>
      <c r="N254" s="56">
        <f t="shared" si="377"/>
        <v>0.11</v>
      </c>
      <c r="O254" s="56">
        <f t="shared" si="377"/>
        <v>0.11</v>
      </c>
      <c r="P254" s="56">
        <f t="shared" si="377"/>
        <v>0.18</v>
      </c>
      <c r="Q254" s="56">
        <f t="shared" si="377"/>
        <v>0.18</v>
      </c>
      <c r="R254" s="56">
        <f t="shared" si="377"/>
        <v>1.31</v>
      </c>
      <c r="S254" s="56">
        <f t="shared" si="377"/>
        <v>1.31</v>
      </c>
      <c r="T254" s="56">
        <f t="shared" ref="T254:U254" si="378">T252*T253/100</f>
        <v>0</v>
      </c>
      <c r="U254" s="56">
        <f t="shared" si="378"/>
        <v>0</v>
      </c>
      <c r="V254" s="56">
        <f t="shared" ref="V254:X254" si="379">V252*V253/100</f>
        <v>0.34</v>
      </c>
      <c r="W254" s="56">
        <f t="shared" si="379"/>
        <v>0.09</v>
      </c>
      <c r="X254" s="56">
        <f t="shared" si="379"/>
        <v>0.2</v>
      </c>
      <c r="Y254" s="88" t="s">
        <v>531</v>
      </c>
    </row>
    <row r="255" spans="1:25">
      <c r="A255" s="8" t="s">
        <v>30</v>
      </c>
      <c r="B255" s="56">
        <f>B252+B254</f>
        <v>1.17</v>
      </c>
      <c r="C255" s="56">
        <f t="shared" ref="C255:S255" si="380">C252+C254</f>
        <v>0.49</v>
      </c>
      <c r="D255" s="56">
        <f t="shared" si="380"/>
        <v>1.68</v>
      </c>
      <c r="E255" s="56">
        <f t="shared" si="380"/>
        <v>1.04</v>
      </c>
      <c r="F255" s="56">
        <f t="shared" si="380"/>
        <v>2.2000000000000002</v>
      </c>
      <c r="G255" s="56">
        <f t="shared" si="380"/>
        <v>1.56</v>
      </c>
      <c r="H255" s="56">
        <f t="shared" si="380"/>
        <v>1.56</v>
      </c>
      <c r="I255" s="56">
        <f t="shared" si="380"/>
        <v>0.9</v>
      </c>
      <c r="J255" s="56">
        <f t="shared" si="380"/>
        <v>2.0299999999999998</v>
      </c>
      <c r="K255" s="56">
        <f t="shared" si="380"/>
        <v>1.17</v>
      </c>
      <c r="L255" s="56">
        <f t="shared" si="380"/>
        <v>1.27</v>
      </c>
      <c r="M255" s="56">
        <f t="shared" si="380"/>
        <v>1.27</v>
      </c>
      <c r="N255" s="56">
        <f t="shared" si="380"/>
        <v>0.49</v>
      </c>
      <c r="O255" s="56">
        <f t="shared" si="380"/>
        <v>0.49</v>
      </c>
      <c r="P255" s="56">
        <f t="shared" si="380"/>
        <v>0.77</v>
      </c>
      <c r="Q255" s="56">
        <f t="shared" si="380"/>
        <v>0.77</v>
      </c>
      <c r="R255" s="56">
        <f t="shared" si="380"/>
        <v>5.67</v>
      </c>
      <c r="S255" s="56">
        <f t="shared" si="380"/>
        <v>5.67</v>
      </c>
      <c r="T255" s="56">
        <f>T252+T254</f>
        <v>1.95</v>
      </c>
      <c r="U255" s="56">
        <f t="shared" ref="U255:V255" si="381">U252+U254</f>
        <v>0.66</v>
      </c>
      <c r="V255" s="56">
        <f t="shared" si="381"/>
        <v>2.06</v>
      </c>
      <c r="W255" s="56">
        <f t="shared" ref="W255:X255" si="382">W252+W254</f>
        <v>0.56000000000000005</v>
      </c>
      <c r="X255" s="56">
        <f t="shared" si="382"/>
        <v>1.22</v>
      </c>
      <c r="Y255" s="88" t="s">
        <v>531</v>
      </c>
    </row>
    <row r="256" spans="1:25" ht="22.5">
      <c r="A256" s="8" t="s">
        <v>31</v>
      </c>
      <c r="B256" s="56">
        <v>0</v>
      </c>
      <c r="C256" s="56">
        <v>0</v>
      </c>
      <c r="D256" s="56">
        <v>0</v>
      </c>
      <c r="E256" s="56">
        <v>0</v>
      </c>
      <c r="F256" s="56">
        <v>0</v>
      </c>
      <c r="G256" s="56">
        <v>0</v>
      </c>
      <c r="H256" s="56">
        <v>0</v>
      </c>
      <c r="I256" s="56">
        <v>0</v>
      </c>
      <c r="J256" s="56">
        <v>0</v>
      </c>
      <c r="K256" s="56">
        <v>0</v>
      </c>
      <c r="L256" s="56">
        <v>0</v>
      </c>
      <c r="M256" s="56">
        <v>0</v>
      </c>
      <c r="N256" s="56">
        <v>0</v>
      </c>
      <c r="O256" s="56">
        <v>0</v>
      </c>
      <c r="P256" s="56">
        <v>0</v>
      </c>
      <c r="Q256" s="56">
        <v>0</v>
      </c>
      <c r="R256" s="56">
        <v>0</v>
      </c>
      <c r="S256" s="56">
        <v>0</v>
      </c>
      <c r="T256" s="56">
        <v>0</v>
      </c>
      <c r="U256" s="56">
        <v>0</v>
      </c>
      <c r="V256" s="56">
        <v>0</v>
      </c>
      <c r="W256" s="56">
        <v>0</v>
      </c>
      <c r="X256" s="56">
        <v>0</v>
      </c>
      <c r="Y256" s="88" t="s">
        <v>531</v>
      </c>
    </row>
    <row r="257" spans="1:25" ht="22.5">
      <c r="A257" s="8" t="s">
        <v>32</v>
      </c>
      <c r="B257" s="56">
        <f>B255</f>
        <v>1.17</v>
      </c>
      <c r="C257" s="56">
        <f>C255</f>
        <v>0.49</v>
      </c>
      <c r="D257" s="56">
        <f t="shared" ref="D257:S257" si="383">D255</f>
        <v>1.68</v>
      </c>
      <c r="E257" s="56">
        <f t="shared" si="383"/>
        <v>1.04</v>
      </c>
      <c r="F257" s="56">
        <f t="shared" si="383"/>
        <v>2.2000000000000002</v>
      </c>
      <c r="G257" s="56">
        <f t="shared" si="383"/>
        <v>1.56</v>
      </c>
      <c r="H257" s="56">
        <f t="shared" si="383"/>
        <v>1.56</v>
      </c>
      <c r="I257" s="56">
        <f t="shared" si="383"/>
        <v>0.9</v>
      </c>
      <c r="J257" s="56">
        <f t="shared" si="383"/>
        <v>2.0299999999999998</v>
      </c>
      <c r="K257" s="56">
        <f t="shared" si="383"/>
        <v>1.17</v>
      </c>
      <c r="L257" s="56">
        <f t="shared" si="383"/>
        <v>1.27</v>
      </c>
      <c r="M257" s="56">
        <f t="shared" si="383"/>
        <v>1.27</v>
      </c>
      <c r="N257" s="56">
        <f t="shared" si="383"/>
        <v>0.49</v>
      </c>
      <c r="O257" s="56">
        <f t="shared" si="383"/>
        <v>0.49</v>
      </c>
      <c r="P257" s="56">
        <f t="shared" si="383"/>
        <v>0.77</v>
      </c>
      <c r="Q257" s="56">
        <f t="shared" si="383"/>
        <v>0.77</v>
      </c>
      <c r="R257" s="56">
        <f t="shared" si="383"/>
        <v>5.67</v>
      </c>
      <c r="S257" s="56">
        <f t="shared" si="383"/>
        <v>5.67</v>
      </c>
      <c r="T257" s="56">
        <f t="shared" ref="T257:U257" si="384">T255</f>
        <v>1.95</v>
      </c>
      <c r="U257" s="56">
        <f t="shared" si="384"/>
        <v>0.66</v>
      </c>
      <c r="V257" s="56">
        <f t="shared" ref="V257:X257" si="385">V255</f>
        <v>2.06</v>
      </c>
      <c r="W257" s="56">
        <f t="shared" si="385"/>
        <v>0.56000000000000005</v>
      </c>
      <c r="X257" s="56">
        <f t="shared" si="385"/>
        <v>1.22</v>
      </c>
      <c r="Y257" s="88" t="s">
        <v>531</v>
      </c>
    </row>
    <row r="258" spans="1:25" ht="22.5">
      <c r="A258" s="8" t="s">
        <v>33</v>
      </c>
      <c r="B258" s="56">
        <v>0</v>
      </c>
      <c r="C258" s="56">
        <v>0</v>
      </c>
      <c r="D258" s="56">
        <v>0</v>
      </c>
      <c r="E258" s="56">
        <v>0</v>
      </c>
      <c r="F258" s="56">
        <v>0</v>
      </c>
      <c r="G258" s="56">
        <v>0</v>
      </c>
      <c r="H258" s="56">
        <v>0</v>
      </c>
      <c r="I258" s="56">
        <v>0</v>
      </c>
      <c r="J258" s="56">
        <v>0</v>
      </c>
      <c r="K258" s="56">
        <v>0</v>
      </c>
      <c r="L258" s="56">
        <v>0</v>
      </c>
      <c r="M258" s="56">
        <v>0</v>
      </c>
      <c r="N258" s="56">
        <v>0</v>
      </c>
      <c r="O258" s="56">
        <v>0</v>
      </c>
      <c r="P258" s="56">
        <v>0</v>
      </c>
      <c r="Q258" s="56">
        <v>0</v>
      </c>
      <c r="R258" s="56">
        <v>0</v>
      </c>
      <c r="S258" s="56">
        <v>0</v>
      </c>
      <c r="T258" s="56">
        <v>0</v>
      </c>
      <c r="U258" s="56">
        <v>0</v>
      </c>
      <c r="V258" s="56">
        <v>0</v>
      </c>
      <c r="W258" s="56">
        <v>0</v>
      </c>
      <c r="X258" s="56">
        <v>0</v>
      </c>
      <c r="Y258" s="88" t="s">
        <v>531</v>
      </c>
    </row>
    <row r="259" spans="1:25" ht="22.5">
      <c r="A259" s="8" t="s">
        <v>34</v>
      </c>
      <c r="B259" s="56">
        <f>B257*B258</f>
        <v>0</v>
      </c>
      <c r="C259" s="56">
        <f>C257*C258</f>
        <v>0</v>
      </c>
      <c r="D259" s="56">
        <f t="shared" ref="D259:S259" si="386">D257*D258</f>
        <v>0</v>
      </c>
      <c r="E259" s="56">
        <f t="shared" si="386"/>
        <v>0</v>
      </c>
      <c r="F259" s="56">
        <f t="shared" si="386"/>
        <v>0</v>
      </c>
      <c r="G259" s="56">
        <f t="shared" si="386"/>
        <v>0</v>
      </c>
      <c r="H259" s="56">
        <f t="shared" si="386"/>
        <v>0</v>
      </c>
      <c r="I259" s="56">
        <f t="shared" si="386"/>
        <v>0</v>
      </c>
      <c r="J259" s="56">
        <f t="shared" si="386"/>
        <v>0</v>
      </c>
      <c r="K259" s="56">
        <f t="shared" si="386"/>
        <v>0</v>
      </c>
      <c r="L259" s="56">
        <f t="shared" si="386"/>
        <v>0</v>
      </c>
      <c r="M259" s="56">
        <f t="shared" si="386"/>
        <v>0</v>
      </c>
      <c r="N259" s="56">
        <f t="shared" si="386"/>
        <v>0</v>
      </c>
      <c r="O259" s="56">
        <f t="shared" si="386"/>
        <v>0</v>
      </c>
      <c r="P259" s="56">
        <f t="shared" si="386"/>
        <v>0</v>
      </c>
      <c r="Q259" s="56">
        <f t="shared" si="386"/>
        <v>0</v>
      </c>
      <c r="R259" s="56">
        <f t="shared" si="386"/>
        <v>0</v>
      </c>
      <c r="S259" s="56">
        <f t="shared" si="386"/>
        <v>0</v>
      </c>
      <c r="T259" s="56">
        <f t="shared" ref="T259:U259" si="387">T257*T258</f>
        <v>0</v>
      </c>
      <c r="U259" s="56">
        <f t="shared" si="387"/>
        <v>0</v>
      </c>
      <c r="V259" s="56">
        <f t="shared" ref="V259:X259" si="388">V257*V258</f>
        <v>0</v>
      </c>
      <c r="W259" s="56">
        <f t="shared" si="388"/>
        <v>0</v>
      </c>
      <c r="X259" s="56">
        <f t="shared" si="388"/>
        <v>0</v>
      </c>
      <c r="Y259" s="88" t="s">
        <v>531</v>
      </c>
    </row>
    <row r="260" spans="1:25" ht="21">
      <c r="A260" s="10" t="s">
        <v>642</v>
      </c>
      <c r="B260" s="57">
        <f>B257+B259</f>
        <v>1.17</v>
      </c>
      <c r="C260" s="57">
        <f t="shared" ref="C260:S260" si="389">C257+C259</f>
        <v>0.49</v>
      </c>
      <c r="D260" s="57">
        <f t="shared" si="389"/>
        <v>1.68</v>
      </c>
      <c r="E260" s="57">
        <f t="shared" si="389"/>
        <v>1.04</v>
      </c>
      <c r="F260" s="57">
        <f t="shared" si="389"/>
        <v>2.2000000000000002</v>
      </c>
      <c r="G260" s="57">
        <f t="shared" si="389"/>
        <v>1.56</v>
      </c>
      <c r="H260" s="57">
        <f t="shared" si="389"/>
        <v>1.56</v>
      </c>
      <c r="I260" s="57">
        <f t="shared" si="389"/>
        <v>0.9</v>
      </c>
      <c r="J260" s="57">
        <f t="shared" si="389"/>
        <v>2.0299999999999998</v>
      </c>
      <c r="K260" s="57">
        <f t="shared" si="389"/>
        <v>1.17</v>
      </c>
      <c r="L260" s="57">
        <f t="shared" si="389"/>
        <v>1.27</v>
      </c>
      <c r="M260" s="57">
        <f t="shared" si="389"/>
        <v>1.27</v>
      </c>
      <c r="N260" s="57">
        <f t="shared" si="389"/>
        <v>0.49</v>
      </c>
      <c r="O260" s="57">
        <f t="shared" si="389"/>
        <v>0.49</v>
      </c>
      <c r="P260" s="57">
        <f t="shared" si="389"/>
        <v>0.77</v>
      </c>
      <c r="Q260" s="57">
        <f t="shared" si="389"/>
        <v>0.77</v>
      </c>
      <c r="R260" s="57">
        <f t="shared" si="389"/>
        <v>5.67</v>
      </c>
      <c r="S260" s="57">
        <f t="shared" si="389"/>
        <v>5.67</v>
      </c>
      <c r="T260" s="57">
        <f>T257+T259</f>
        <v>1.95</v>
      </c>
      <c r="U260" s="57">
        <f t="shared" ref="U260:V260" si="390">U257+U259</f>
        <v>0.66</v>
      </c>
      <c r="V260" s="57">
        <f t="shared" si="390"/>
        <v>2.06</v>
      </c>
      <c r="W260" s="57">
        <f t="shared" ref="W260:X260" si="391">W257+W259</f>
        <v>0.56000000000000005</v>
      </c>
      <c r="X260" s="57">
        <f t="shared" si="391"/>
        <v>1.22</v>
      </c>
      <c r="Y260" s="88" t="s">
        <v>531</v>
      </c>
    </row>
    <row r="261" spans="1:25">
      <c r="A261" s="5" t="s">
        <v>36</v>
      </c>
      <c r="B261" s="5"/>
      <c r="C261" s="5"/>
      <c r="D261" s="5"/>
      <c r="E261" s="5"/>
      <c r="F261" s="5" t="s">
        <v>272</v>
      </c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</row>
    <row r="264" spans="1:25" ht="15.75">
      <c r="A264" s="5"/>
      <c r="B264" s="5"/>
      <c r="C264" s="5"/>
      <c r="D264" s="3" t="s">
        <v>17</v>
      </c>
      <c r="E264" s="3"/>
      <c r="F264" s="3"/>
      <c r="G264" s="3"/>
      <c r="H264" s="5"/>
      <c r="I264" s="5"/>
      <c r="J264" s="3"/>
      <c r="K264" s="3"/>
      <c r="L264" s="3"/>
      <c r="M264" s="3"/>
      <c r="N264" s="58"/>
      <c r="O264" s="58"/>
      <c r="P264" s="6"/>
      <c r="Q264" s="6"/>
      <c r="R264" s="6"/>
      <c r="S264" s="6"/>
      <c r="T264" s="6"/>
      <c r="U264" s="6"/>
      <c r="V264" s="6"/>
      <c r="W264" s="6"/>
    </row>
    <row r="265" spans="1:25" ht="15.75">
      <c r="A265" s="5"/>
      <c r="B265" s="5"/>
      <c r="C265" s="5"/>
      <c r="D265" s="3" t="s">
        <v>299</v>
      </c>
      <c r="E265" s="3"/>
      <c r="F265" s="3"/>
      <c r="G265" s="3"/>
      <c r="H265" s="5"/>
      <c r="I265" s="5"/>
      <c r="J265" s="3"/>
      <c r="K265" s="3"/>
      <c r="L265" s="3"/>
      <c r="M265" s="3"/>
      <c r="N265" s="58"/>
      <c r="O265" s="58"/>
      <c r="P265" s="6"/>
      <c r="Q265" s="6"/>
      <c r="R265" s="6"/>
      <c r="S265" s="6"/>
      <c r="T265" s="6"/>
      <c r="U265" s="6"/>
      <c r="V265" s="6"/>
      <c r="W265" s="6"/>
    </row>
    <row r="266" spans="1:25" ht="15.75">
      <c r="A266" s="5"/>
      <c r="B266" s="5"/>
      <c r="C266" s="5"/>
      <c r="D266" s="3" t="s">
        <v>35</v>
      </c>
      <c r="E266" s="3"/>
      <c r="F266" s="3"/>
      <c r="G266" s="3"/>
      <c r="H266" s="5"/>
      <c r="I266" s="5"/>
      <c r="J266" s="3"/>
      <c r="K266" s="3"/>
      <c r="L266" s="3"/>
      <c r="M266" s="3"/>
      <c r="N266" s="58"/>
      <c r="O266" s="58"/>
      <c r="P266" s="6"/>
      <c r="Q266" s="6"/>
      <c r="R266" s="6"/>
      <c r="S266" s="6"/>
      <c r="T266" s="6"/>
      <c r="U266" s="6"/>
      <c r="V266" s="6"/>
      <c r="W266" s="6"/>
    </row>
    <row r="267" spans="1:25" ht="15.75">
      <c r="A267" s="5"/>
      <c r="B267" s="5"/>
      <c r="C267" s="5"/>
      <c r="D267" s="3" t="s">
        <v>271</v>
      </c>
      <c r="E267" s="3"/>
      <c r="F267" s="3"/>
      <c r="G267" s="3"/>
      <c r="H267" s="5"/>
      <c r="I267" s="5"/>
      <c r="J267" s="3"/>
      <c r="K267" s="3"/>
      <c r="L267" s="3"/>
      <c r="M267" s="3"/>
      <c r="N267" s="58"/>
      <c r="O267" s="58"/>
      <c r="P267" s="6"/>
      <c r="Q267" s="6"/>
      <c r="R267" s="6"/>
      <c r="S267" s="6"/>
      <c r="T267" s="6"/>
      <c r="U267" s="6"/>
      <c r="V267" s="6"/>
      <c r="W267" s="6"/>
    </row>
    <row r="268" spans="1:25" ht="15.75">
      <c r="A268" s="5"/>
      <c r="B268" s="5"/>
      <c r="C268" s="5"/>
      <c r="D268" s="3" t="s">
        <v>624</v>
      </c>
      <c r="E268" s="3"/>
      <c r="F268" s="3"/>
      <c r="G268" s="3"/>
      <c r="H268" s="5"/>
      <c r="I268" s="5"/>
      <c r="J268" s="3"/>
      <c r="K268" s="3"/>
      <c r="L268" s="3"/>
      <c r="M268" s="3"/>
      <c r="N268" s="58"/>
      <c r="O268" s="58"/>
      <c r="P268" s="6"/>
      <c r="Q268" s="6"/>
      <c r="R268" s="6"/>
      <c r="S268" s="6"/>
      <c r="T268" s="6"/>
      <c r="U268" s="6"/>
      <c r="V268" s="6"/>
      <c r="W268" s="6"/>
    </row>
    <row r="269" spans="1:25">
      <c r="A269" s="7" t="s">
        <v>18</v>
      </c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</row>
    <row r="270" spans="1:25" ht="135.75" customHeight="1">
      <c r="A270" s="180" t="s">
        <v>19</v>
      </c>
      <c r="B270" s="182" t="s">
        <v>775</v>
      </c>
      <c r="C270" s="183"/>
      <c r="D270" s="186" t="s">
        <v>779</v>
      </c>
      <c r="E270" s="187"/>
      <c r="F270" s="184" t="s">
        <v>783</v>
      </c>
      <c r="G270" s="185"/>
    </row>
    <row r="271" spans="1:25" ht="30" customHeight="1">
      <c r="A271" s="181"/>
      <c r="B271" s="86" t="s">
        <v>48</v>
      </c>
      <c r="C271" s="86" t="s">
        <v>49</v>
      </c>
      <c r="D271" s="86" t="s">
        <v>48</v>
      </c>
      <c r="E271" s="86" t="s">
        <v>49</v>
      </c>
      <c r="F271" s="86" t="s">
        <v>48</v>
      </c>
      <c r="G271" s="86" t="s">
        <v>49</v>
      </c>
    </row>
    <row r="272" spans="1:25">
      <c r="A272" s="8" t="s">
        <v>20</v>
      </c>
      <c r="B272" s="56">
        <v>0.24</v>
      </c>
      <c r="C272" s="56">
        <v>0.24</v>
      </c>
      <c r="D272" s="56">
        <v>0.08</v>
      </c>
      <c r="E272" s="56">
        <v>0.08</v>
      </c>
      <c r="F272" s="56">
        <v>0.25</v>
      </c>
      <c r="G272" s="56">
        <v>0.17</v>
      </c>
    </row>
    <row r="273" spans="1:7" ht="22.5">
      <c r="A273" s="8" t="s">
        <v>21</v>
      </c>
      <c r="B273" s="56">
        <f>B272*7.8%</f>
        <v>0.02</v>
      </c>
      <c r="C273" s="56">
        <f t="shared" ref="C273:G273" si="392">C272*7.8%</f>
        <v>0.02</v>
      </c>
      <c r="D273" s="56">
        <f t="shared" si="392"/>
        <v>0.01</v>
      </c>
      <c r="E273" s="56">
        <f t="shared" si="392"/>
        <v>0.01</v>
      </c>
      <c r="F273" s="56">
        <f t="shared" si="392"/>
        <v>0.02</v>
      </c>
      <c r="G273" s="56">
        <f t="shared" si="392"/>
        <v>0.01</v>
      </c>
    </row>
    <row r="274" spans="1:7">
      <c r="A274" s="8" t="s">
        <v>22</v>
      </c>
      <c r="B274" s="56">
        <f>B275+B276+B277</f>
        <v>0.09</v>
      </c>
      <c r="C274" s="56">
        <f>C275+C276+C277</f>
        <v>0.09</v>
      </c>
      <c r="D274" s="56">
        <f t="shared" ref="D274:G274" si="393">D275+D276+D277</f>
        <v>0.03</v>
      </c>
      <c r="E274" s="56">
        <f t="shared" si="393"/>
        <v>0.03</v>
      </c>
      <c r="F274" s="56">
        <f t="shared" si="393"/>
        <v>0.09</v>
      </c>
      <c r="G274" s="56">
        <f t="shared" si="393"/>
        <v>0.06</v>
      </c>
    </row>
    <row r="275" spans="1:7" ht="33.75">
      <c r="A275" s="8" t="s">
        <v>23</v>
      </c>
      <c r="B275" s="56">
        <f>(B272+B273)*34%</f>
        <v>0.09</v>
      </c>
      <c r="C275" s="56">
        <f t="shared" ref="C275:G275" si="394">(C272+C273)*34%</f>
        <v>0.09</v>
      </c>
      <c r="D275" s="56">
        <f t="shared" si="394"/>
        <v>0.03</v>
      </c>
      <c r="E275" s="56">
        <f t="shared" si="394"/>
        <v>0.03</v>
      </c>
      <c r="F275" s="56">
        <f t="shared" si="394"/>
        <v>0.09</v>
      </c>
      <c r="G275" s="56">
        <f t="shared" si="394"/>
        <v>0.06</v>
      </c>
    </row>
    <row r="276" spans="1:7" ht="67.5">
      <c r="A276" s="8" t="s">
        <v>640</v>
      </c>
      <c r="B276" s="56">
        <f>(B272+B273)*0.08%</f>
        <v>0</v>
      </c>
      <c r="C276" s="56">
        <f t="shared" ref="C276:G276" si="395">(C272+C273)*0.08%</f>
        <v>0</v>
      </c>
      <c r="D276" s="56">
        <f t="shared" si="395"/>
        <v>0</v>
      </c>
      <c r="E276" s="56">
        <f t="shared" si="395"/>
        <v>0</v>
      </c>
      <c r="F276" s="56">
        <f t="shared" si="395"/>
        <v>0</v>
      </c>
      <c r="G276" s="56">
        <f t="shared" si="395"/>
        <v>0</v>
      </c>
    </row>
    <row r="277" spans="1:7" ht="33.75">
      <c r="A277" s="8" t="s">
        <v>24</v>
      </c>
      <c r="B277" s="56">
        <f>(B272+B273)*1.5%</f>
        <v>0</v>
      </c>
      <c r="C277" s="56">
        <f t="shared" ref="C277:G277" si="396">(C272+C273)*1.5%</f>
        <v>0</v>
      </c>
      <c r="D277" s="56">
        <f t="shared" si="396"/>
        <v>0</v>
      </c>
      <c r="E277" s="56">
        <f t="shared" si="396"/>
        <v>0</v>
      </c>
      <c r="F277" s="56">
        <f t="shared" si="396"/>
        <v>0</v>
      </c>
      <c r="G277" s="56">
        <f t="shared" si="396"/>
        <v>0</v>
      </c>
    </row>
    <row r="278" spans="1:7" ht="22.5">
      <c r="A278" s="8" t="s">
        <v>641</v>
      </c>
      <c r="B278" s="56">
        <f>B272*69.59%</f>
        <v>0.17</v>
      </c>
      <c r="C278" s="56">
        <f t="shared" ref="C278:G278" si="397">C272*69.59%</f>
        <v>0.17</v>
      </c>
      <c r="D278" s="56">
        <f t="shared" si="397"/>
        <v>0.06</v>
      </c>
      <c r="E278" s="56">
        <f t="shared" si="397"/>
        <v>0.06</v>
      </c>
      <c r="F278" s="56">
        <f t="shared" si="397"/>
        <v>0.17</v>
      </c>
      <c r="G278" s="56">
        <f t="shared" si="397"/>
        <v>0.12</v>
      </c>
    </row>
    <row r="279" spans="1:7" ht="22.5">
      <c r="A279" s="8" t="s">
        <v>25</v>
      </c>
      <c r="B279" s="56">
        <v>0</v>
      </c>
      <c r="C279" s="56">
        <v>0</v>
      </c>
      <c r="D279" s="56">
        <v>0</v>
      </c>
      <c r="E279" s="56">
        <v>0</v>
      </c>
      <c r="F279" s="56">
        <v>0</v>
      </c>
      <c r="G279" s="56">
        <v>0</v>
      </c>
    </row>
    <row r="280" spans="1:7">
      <c r="A280" s="8" t="s">
        <v>26</v>
      </c>
      <c r="B280" s="56">
        <v>0</v>
      </c>
      <c r="C280" s="56">
        <v>0</v>
      </c>
      <c r="D280" s="56">
        <v>0</v>
      </c>
      <c r="E280" s="56">
        <v>0</v>
      </c>
      <c r="F280" s="56">
        <v>0</v>
      </c>
      <c r="G280" s="56">
        <v>0</v>
      </c>
    </row>
    <row r="281" spans="1:7">
      <c r="A281" s="8" t="s">
        <v>27</v>
      </c>
      <c r="B281" s="56">
        <f>B272+B273+B274+B278</f>
        <v>0.52</v>
      </c>
      <c r="C281" s="56">
        <f t="shared" ref="C281:G281" si="398">C272+C273+C274+C278</f>
        <v>0.52</v>
      </c>
      <c r="D281" s="56">
        <f t="shared" si="398"/>
        <v>0.18</v>
      </c>
      <c r="E281" s="56">
        <f t="shared" si="398"/>
        <v>0.18</v>
      </c>
      <c r="F281" s="56">
        <f>F272+F273+F274+F278</f>
        <v>0.53</v>
      </c>
      <c r="G281" s="56">
        <f t="shared" si="398"/>
        <v>0.36</v>
      </c>
    </row>
    <row r="282" spans="1:7" ht="22.5">
      <c r="A282" s="8" t="s">
        <v>28</v>
      </c>
      <c r="B282" s="87">
        <v>20</v>
      </c>
      <c r="C282" s="87">
        <v>20</v>
      </c>
      <c r="D282" s="87">
        <v>20</v>
      </c>
      <c r="E282" s="87">
        <v>20</v>
      </c>
      <c r="F282" s="87">
        <v>20</v>
      </c>
      <c r="G282" s="87">
        <v>20</v>
      </c>
    </row>
    <row r="283" spans="1:7">
      <c r="A283" s="8" t="s">
        <v>29</v>
      </c>
      <c r="B283" s="56">
        <f>B281*B282/100</f>
        <v>0.1</v>
      </c>
      <c r="C283" s="56">
        <f t="shared" ref="C283" si="399">C281*C282/100</f>
        <v>0.1</v>
      </c>
      <c r="D283" s="56">
        <f>D281*D282/100</f>
        <v>0.04</v>
      </c>
      <c r="E283" s="56">
        <f>E281*E282/100</f>
        <v>0.04</v>
      </c>
      <c r="F283" s="56">
        <f>F281*F282/100</f>
        <v>0.11</v>
      </c>
      <c r="G283" s="56">
        <f>G281*G282/100</f>
        <v>7.0000000000000007E-2</v>
      </c>
    </row>
    <row r="284" spans="1:7">
      <c r="A284" s="8" t="s">
        <v>30</v>
      </c>
      <c r="B284" s="56">
        <f>B281+B283</f>
        <v>0.62</v>
      </c>
      <c r="C284" s="56">
        <f t="shared" ref="C284:G284" si="400">C281+C283</f>
        <v>0.62</v>
      </c>
      <c r="D284" s="56">
        <f>D281+D283</f>
        <v>0.22</v>
      </c>
      <c r="E284" s="56">
        <f t="shared" si="400"/>
        <v>0.22</v>
      </c>
      <c r="F284" s="56">
        <f t="shared" si="400"/>
        <v>0.64</v>
      </c>
      <c r="G284" s="56">
        <f t="shared" si="400"/>
        <v>0.43</v>
      </c>
    </row>
    <row r="285" spans="1:7" ht="22.5">
      <c r="A285" s="8" t="s">
        <v>31</v>
      </c>
      <c r="B285" s="56">
        <v>0</v>
      </c>
      <c r="C285" s="56">
        <v>0</v>
      </c>
      <c r="D285" s="56">
        <v>0</v>
      </c>
      <c r="E285" s="56">
        <v>0</v>
      </c>
      <c r="F285" s="56">
        <v>0</v>
      </c>
      <c r="G285" s="56">
        <v>0</v>
      </c>
    </row>
    <row r="286" spans="1:7" ht="22.5">
      <c r="A286" s="8" t="s">
        <v>32</v>
      </c>
      <c r="B286" s="56">
        <f>B284</f>
        <v>0.62</v>
      </c>
      <c r="C286" s="56">
        <f>C284</f>
        <v>0.62</v>
      </c>
      <c r="D286" s="56">
        <f t="shared" ref="D286:G286" si="401">D284</f>
        <v>0.22</v>
      </c>
      <c r="E286" s="56">
        <f t="shared" si="401"/>
        <v>0.22</v>
      </c>
      <c r="F286" s="56">
        <f t="shared" si="401"/>
        <v>0.64</v>
      </c>
      <c r="G286" s="56">
        <f t="shared" si="401"/>
        <v>0.43</v>
      </c>
    </row>
    <row r="287" spans="1:7" ht="22.5">
      <c r="A287" s="8" t="s">
        <v>33</v>
      </c>
      <c r="B287" s="56">
        <v>0</v>
      </c>
      <c r="C287" s="56">
        <v>0</v>
      </c>
      <c r="D287" s="56">
        <v>0</v>
      </c>
      <c r="E287" s="56">
        <v>0</v>
      </c>
      <c r="F287" s="56">
        <v>0</v>
      </c>
      <c r="G287" s="56">
        <v>0</v>
      </c>
    </row>
    <row r="288" spans="1:7" ht="22.5">
      <c r="A288" s="8" t="s">
        <v>34</v>
      </c>
      <c r="B288" s="56">
        <f>B286*B287</f>
        <v>0</v>
      </c>
      <c r="C288" s="56">
        <f>C286*C287</f>
        <v>0</v>
      </c>
      <c r="D288" s="56">
        <f t="shared" ref="D288:G288" si="402">D286*D287</f>
        <v>0</v>
      </c>
      <c r="E288" s="56">
        <f t="shared" si="402"/>
        <v>0</v>
      </c>
      <c r="F288" s="56">
        <f t="shared" si="402"/>
        <v>0</v>
      </c>
      <c r="G288" s="56">
        <f t="shared" si="402"/>
        <v>0</v>
      </c>
    </row>
    <row r="289" spans="1:23" ht="21">
      <c r="A289" s="10" t="s">
        <v>642</v>
      </c>
      <c r="B289" s="57">
        <f>B286+B288</f>
        <v>0.62</v>
      </c>
      <c r="C289" s="57">
        <f t="shared" ref="C289:G289" si="403">C286+C288</f>
        <v>0.62</v>
      </c>
      <c r="D289" s="57">
        <f>D286+D288</f>
        <v>0.22</v>
      </c>
      <c r="E289" s="57">
        <f t="shared" si="403"/>
        <v>0.22</v>
      </c>
      <c r="F289" s="57">
        <f t="shared" si="403"/>
        <v>0.64</v>
      </c>
      <c r="G289" s="57">
        <f t="shared" si="403"/>
        <v>0.43</v>
      </c>
    </row>
    <row r="290" spans="1:23">
      <c r="A290" s="5" t="s">
        <v>36</v>
      </c>
      <c r="B290" s="5"/>
      <c r="C290" s="5"/>
      <c r="D290" s="5"/>
      <c r="E290" s="5"/>
      <c r="F290" s="5" t="s">
        <v>272</v>
      </c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</row>
    <row r="295" spans="1:23">
      <c r="A295" s="7" t="s">
        <v>18</v>
      </c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23" ht="228" customHeight="1">
      <c r="A296" s="180" t="s">
        <v>19</v>
      </c>
      <c r="B296" s="182" t="s">
        <v>668</v>
      </c>
      <c r="C296" s="183"/>
      <c r="D296" s="182" t="s">
        <v>669</v>
      </c>
      <c r="E296" s="183"/>
      <c r="F296" s="182" t="s">
        <v>670</v>
      </c>
      <c r="G296" s="183"/>
      <c r="H296" s="182" t="s">
        <v>671</v>
      </c>
      <c r="I296" s="183"/>
      <c r="J296" s="182" t="s">
        <v>672</v>
      </c>
      <c r="K296" s="183"/>
      <c r="L296" s="182" t="s">
        <v>673</v>
      </c>
      <c r="M296" s="183"/>
      <c r="N296" s="182" t="s">
        <v>674</v>
      </c>
      <c r="O296" s="183"/>
      <c r="P296" s="182" t="s">
        <v>675</v>
      </c>
      <c r="Q296" s="183"/>
    </row>
    <row r="297" spans="1:23" ht="63.75" customHeight="1">
      <c r="A297" s="181"/>
      <c r="B297" s="86" t="s">
        <v>48</v>
      </c>
      <c r="C297" s="86" t="s">
        <v>49</v>
      </c>
      <c r="D297" s="86" t="s">
        <v>48</v>
      </c>
      <c r="E297" s="86" t="s">
        <v>49</v>
      </c>
      <c r="F297" s="86" t="s">
        <v>48</v>
      </c>
      <c r="G297" s="86" t="s">
        <v>49</v>
      </c>
      <c r="H297" s="86" t="s">
        <v>48</v>
      </c>
      <c r="I297" s="86" t="s">
        <v>49</v>
      </c>
      <c r="J297" s="86" t="s">
        <v>48</v>
      </c>
      <c r="K297" s="86" t="s">
        <v>49</v>
      </c>
      <c r="L297" s="86" t="s">
        <v>48</v>
      </c>
      <c r="M297" s="86" t="s">
        <v>49</v>
      </c>
      <c r="N297" s="86" t="s">
        <v>48</v>
      </c>
      <c r="O297" s="86" t="s">
        <v>49</v>
      </c>
      <c r="P297" s="86" t="s">
        <v>48</v>
      </c>
      <c r="Q297" s="86" t="s">
        <v>49</v>
      </c>
    </row>
    <row r="298" spans="1:23">
      <c r="A298" s="8" t="s">
        <v>20</v>
      </c>
      <c r="B298" s="56">
        <v>0.13</v>
      </c>
      <c r="C298" s="56">
        <v>0.08</v>
      </c>
      <c r="D298" s="56">
        <v>0.13</v>
      </c>
      <c r="E298" s="56">
        <v>0.08</v>
      </c>
      <c r="F298" s="56">
        <v>0.21</v>
      </c>
      <c r="G298" s="56">
        <v>0.13</v>
      </c>
      <c r="H298" s="56">
        <v>0.21</v>
      </c>
      <c r="I298" s="56">
        <v>0.13</v>
      </c>
      <c r="J298" s="56">
        <v>0.25</v>
      </c>
      <c r="K298" s="56">
        <v>0.13</v>
      </c>
      <c r="L298" s="56">
        <v>0.21</v>
      </c>
      <c r="M298" s="56">
        <v>0.13</v>
      </c>
      <c r="N298" s="56">
        <v>0.21</v>
      </c>
      <c r="O298" s="56">
        <v>0.13</v>
      </c>
      <c r="P298" s="56">
        <v>0.28999999999999998</v>
      </c>
      <c r="Q298" s="56">
        <v>0.17</v>
      </c>
    </row>
    <row r="299" spans="1:23" ht="22.5">
      <c r="A299" s="8" t="s">
        <v>21</v>
      </c>
      <c r="B299" s="56">
        <f>B298*7.8%</f>
        <v>0.01</v>
      </c>
      <c r="C299" s="56">
        <f t="shared" ref="C299:Q299" si="404">C298*7.8%</f>
        <v>0.01</v>
      </c>
      <c r="D299" s="56">
        <f t="shared" si="404"/>
        <v>0.01</v>
      </c>
      <c r="E299" s="56">
        <f t="shared" si="404"/>
        <v>0.01</v>
      </c>
      <c r="F299" s="56">
        <f t="shared" si="404"/>
        <v>0.02</v>
      </c>
      <c r="G299" s="56">
        <f t="shared" si="404"/>
        <v>0.01</v>
      </c>
      <c r="H299" s="56">
        <f t="shared" si="404"/>
        <v>0.02</v>
      </c>
      <c r="I299" s="56">
        <f t="shared" si="404"/>
        <v>0.01</v>
      </c>
      <c r="J299" s="56">
        <f t="shared" si="404"/>
        <v>0.02</v>
      </c>
      <c r="K299" s="56">
        <f t="shared" si="404"/>
        <v>0.01</v>
      </c>
      <c r="L299" s="56">
        <f t="shared" si="404"/>
        <v>0.02</v>
      </c>
      <c r="M299" s="56">
        <f t="shared" si="404"/>
        <v>0.01</v>
      </c>
      <c r="N299" s="56">
        <f t="shared" si="404"/>
        <v>0.02</v>
      </c>
      <c r="O299" s="56">
        <f t="shared" si="404"/>
        <v>0.01</v>
      </c>
      <c r="P299" s="56">
        <f t="shared" si="404"/>
        <v>0.02</v>
      </c>
      <c r="Q299" s="56">
        <f t="shared" si="404"/>
        <v>0.01</v>
      </c>
    </row>
    <row r="300" spans="1:23">
      <c r="A300" s="8" t="s">
        <v>22</v>
      </c>
      <c r="B300" s="56">
        <f>B301+B302+B303</f>
        <v>0.05</v>
      </c>
      <c r="C300" s="56">
        <f>C301+C302+C303</f>
        <v>0.03</v>
      </c>
      <c r="D300" s="56">
        <f t="shared" ref="D300:Q300" si="405">D301+D302+D303</f>
        <v>0.05</v>
      </c>
      <c r="E300" s="56">
        <f t="shared" si="405"/>
        <v>0.03</v>
      </c>
      <c r="F300" s="56">
        <f t="shared" si="405"/>
        <v>0.08</v>
      </c>
      <c r="G300" s="56">
        <f t="shared" si="405"/>
        <v>0.05</v>
      </c>
      <c r="H300" s="56">
        <f t="shared" si="405"/>
        <v>0.08</v>
      </c>
      <c r="I300" s="56">
        <f t="shared" si="405"/>
        <v>0.05</v>
      </c>
      <c r="J300" s="56">
        <f t="shared" si="405"/>
        <v>0.09</v>
      </c>
      <c r="K300" s="56">
        <f t="shared" si="405"/>
        <v>0.05</v>
      </c>
      <c r="L300" s="56">
        <f t="shared" si="405"/>
        <v>0.08</v>
      </c>
      <c r="M300" s="56">
        <f t="shared" si="405"/>
        <v>0.05</v>
      </c>
      <c r="N300" s="56">
        <f t="shared" si="405"/>
        <v>0.08</v>
      </c>
      <c r="O300" s="56">
        <f t="shared" si="405"/>
        <v>0.05</v>
      </c>
      <c r="P300" s="56">
        <f t="shared" si="405"/>
        <v>0.11</v>
      </c>
      <c r="Q300" s="56">
        <f t="shared" si="405"/>
        <v>0.06</v>
      </c>
    </row>
    <row r="301" spans="1:23" ht="33.75">
      <c r="A301" s="8" t="s">
        <v>23</v>
      </c>
      <c r="B301" s="56">
        <f>(B298+B299)*34%</f>
        <v>0.05</v>
      </c>
      <c r="C301" s="56">
        <f t="shared" ref="C301:Q301" si="406">(C298+C299)*34%</f>
        <v>0.03</v>
      </c>
      <c r="D301" s="56">
        <f t="shared" si="406"/>
        <v>0.05</v>
      </c>
      <c r="E301" s="56">
        <f t="shared" si="406"/>
        <v>0.03</v>
      </c>
      <c r="F301" s="56">
        <f t="shared" si="406"/>
        <v>0.08</v>
      </c>
      <c r="G301" s="56">
        <f t="shared" si="406"/>
        <v>0.05</v>
      </c>
      <c r="H301" s="56">
        <f t="shared" si="406"/>
        <v>0.08</v>
      </c>
      <c r="I301" s="56">
        <f t="shared" si="406"/>
        <v>0.05</v>
      </c>
      <c r="J301" s="56">
        <f t="shared" si="406"/>
        <v>0.09</v>
      </c>
      <c r="K301" s="56">
        <f t="shared" si="406"/>
        <v>0.05</v>
      </c>
      <c r="L301" s="56">
        <f t="shared" si="406"/>
        <v>0.08</v>
      </c>
      <c r="M301" s="56">
        <f t="shared" si="406"/>
        <v>0.05</v>
      </c>
      <c r="N301" s="56">
        <f t="shared" si="406"/>
        <v>0.08</v>
      </c>
      <c r="O301" s="56">
        <f t="shared" si="406"/>
        <v>0.05</v>
      </c>
      <c r="P301" s="56">
        <f t="shared" si="406"/>
        <v>0.11</v>
      </c>
      <c r="Q301" s="56">
        <f t="shared" si="406"/>
        <v>0.06</v>
      </c>
    </row>
    <row r="302" spans="1:23" ht="67.5">
      <c r="A302" s="8" t="s">
        <v>640</v>
      </c>
      <c r="B302" s="56">
        <f>(B298+B299)*0.08%</f>
        <v>0</v>
      </c>
      <c r="C302" s="56">
        <f t="shared" ref="C302:Q302" si="407">(C298+C299)*0.08%</f>
        <v>0</v>
      </c>
      <c r="D302" s="56">
        <f t="shared" si="407"/>
        <v>0</v>
      </c>
      <c r="E302" s="56">
        <f t="shared" si="407"/>
        <v>0</v>
      </c>
      <c r="F302" s="56">
        <f t="shared" si="407"/>
        <v>0</v>
      </c>
      <c r="G302" s="56">
        <f t="shared" si="407"/>
        <v>0</v>
      </c>
      <c r="H302" s="56">
        <f t="shared" si="407"/>
        <v>0</v>
      </c>
      <c r="I302" s="56">
        <f t="shared" si="407"/>
        <v>0</v>
      </c>
      <c r="J302" s="56">
        <f t="shared" si="407"/>
        <v>0</v>
      </c>
      <c r="K302" s="56">
        <f t="shared" si="407"/>
        <v>0</v>
      </c>
      <c r="L302" s="56">
        <f t="shared" si="407"/>
        <v>0</v>
      </c>
      <c r="M302" s="56">
        <f t="shared" si="407"/>
        <v>0</v>
      </c>
      <c r="N302" s="56">
        <f t="shared" si="407"/>
        <v>0</v>
      </c>
      <c r="O302" s="56">
        <f t="shared" si="407"/>
        <v>0</v>
      </c>
      <c r="P302" s="56">
        <f t="shared" si="407"/>
        <v>0</v>
      </c>
      <c r="Q302" s="56">
        <f t="shared" si="407"/>
        <v>0</v>
      </c>
    </row>
    <row r="303" spans="1:23" ht="33.75">
      <c r="A303" s="8" t="s">
        <v>24</v>
      </c>
      <c r="B303" s="56">
        <f>(B298+B299)*1.5%</f>
        <v>0</v>
      </c>
      <c r="C303" s="56">
        <f t="shared" ref="C303:Q303" si="408">(C298+C299)*1.5%</f>
        <v>0</v>
      </c>
      <c r="D303" s="56">
        <f t="shared" si="408"/>
        <v>0</v>
      </c>
      <c r="E303" s="56">
        <f t="shared" si="408"/>
        <v>0</v>
      </c>
      <c r="F303" s="56">
        <f t="shared" si="408"/>
        <v>0</v>
      </c>
      <c r="G303" s="56">
        <f t="shared" si="408"/>
        <v>0</v>
      </c>
      <c r="H303" s="56">
        <f t="shared" si="408"/>
        <v>0</v>
      </c>
      <c r="I303" s="56">
        <f t="shared" si="408"/>
        <v>0</v>
      </c>
      <c r="J303" s="56">
        <f t="shared" si="408"/>
        <v>0</v>
      </c>
      <c r="K303" s="56">
        <f t="shared" si="408"/>
        <v>0</v>
      </c>
      <c r="L303" s="56">
        <f t="shared" si="408"/>
        <v>0</v>
      </c>
      <c r="M303" s="56">
        <f t="shared" si="408"/>
        <v>0</v>
      </c>
      <c r="N303" s="56">
        <f t="shared" si="408"/>
        <v>0</v>
      </c>
      <c r="O303" s="56">
        <f t="shared" si="408"/>
        <v>0</v>
      </c>
      <c r="P303" s="56">
        <f t="shared" si="408"/>
        <v>0</v>
      </c>
      <c r="Q303" s="56">
        <f t="shared" si="408"/>
        <v>0</v>
      </c>
    </row>
    <row r="304" spans="1:23" ht="22.5">
      <c r="A304" s="8" t="s">
        <v>641</v>
      </c>
      <c r="B304" s="56">
        <f>B298*69.59%</f>
        <v>0.09</v>
      </c>
      <c r="C304" s="56">
        <f t="shared" ref="C304:Q304" si="409">C298*69.59%</f>
        <v>0.06</v>
      </c>
      <c r="D304" s="56">
        <f t="shared" si="409"/>
        <v>0.09</v>
      </c>
      <c r="E304" s="56">
        <f t="shared" si="409"/>
        <v>0.06</v>
      </c>
      <c r="F304" s="56">
        <f t="shared" si="409"/>
        <v>0.15</v>
      </c>
      <c r="G304" s="56">
        <f t="shared" si="409"/>
        <v>0.09</v>
      </c>
      <c r="H304" s="56">
        <f t="shared" si="409"/>
        <v>0.15</v>
      </c>
      <c r="I304" s="56">
        <f t="shared" si="409"/>
        <v>0.09</v>
      </c>
      <c r="J304" s="56">
        <f t="shared" si="409"/>
        <v>0.17</v>
      </c>
      <c r="K304" s="56">
        <f t="shared" si="409"/>
        <v>0.09</v>
      </c>
      <c r="L304" s="56">
        <f t="shared" si="409"/>
        <v>0.15</v>
      </c>
      <c r="M304" s="56">
        <f t="shared" si="409"/>
        <v>0.09</v>
      </c>
      <c r="N304" s="56">
        <f t="shared" si="409"/>
        <v>0.15</v>
      </c>
      <c r="O304" s="56">
        <f t="shared" si="409"/>
        <v>0.09</v>
      </c>
      <c r="P304" s="56">
        <f t="shared" si="409"/>
        <v>0.2</v>
      </c>
      <c r="Q304" s="56">
        <f t="shared" si="409"/>
        <v>0.12</v>
      </c>
    </row>
    <row r="305" spans="1:17" ht="22.5">
      <c r="A305" s="8" t="s">
        <v>25</v>
      </c>
      <c r="B305" s="56">
        <v>0</v>
      </c>
      <c r="C305" s="56">
        <v>0</v>
      </c>
      <c r="D305" s="56">
        <v>0</v>
      </c>
      <c r="E305" s="56">
        <v>0</v>
      </c>
      <c r="F305" s="56">
        <v>0</v>
      </c>
      <c r="G305" s="56">
        <v>0</v>
      </c>
      <c r="H305" s="56">
        <v>0</v>
      </c>
      <c r="I305" s="56">
        <v>0</v>
      </c>
      <c r="J305" s="56">
        <v>0</v>
      </c>
      <c r="K305" s="56">
        <v>0</v>
      </c>
      <c r="L305" s="56">
        <v>0</v>
      </c>
      <c r="M305" s="56">
        <v>0</v>
      </c>
      <c r="N305" s="56">
        <v>0</v>
      </c>
      <c r="O305" s="56">
        <v>0</v>
      </c>
      <c r="P305" s="56">
        <v>0</v>
      </c>
      <c r="Q305" s="56">
        <v>0</v>
      </c>
    </row>
    <row r="306" spans="1:17">
      <c r="A306" s="8" t="s">
        <v>26</v>
      </c>
      <c r="B306" s="56">
        <v>0</v>
      </c>
      <c r="C306" s="56">
        <v>0</v>
      </c>
      <c r="D306" s="56">
        <v>0</v>
      </c>
      <c r="E306" s="56">
        <v>0</v>
      </c>
      <c r="F306" s="56">
        <v>0</v>
      </c>
      <c r="G306" s="56">
        <v>0</v>
      </c>
      <c r="H306" s="56">
        <v>0</v>
      </c>
      <c r="I306" s="56">
        <v>0</v>
      </c>
      <c r="J306" s="56">
        <v>0</v>
      </c>
      <c r="K306" s="56">
        <v>0</v>
      </c>
      <c r="L306" s="56">
        <v>0</v>
      </c>
      <c r="M306" s="56">
        <v>0</v>
      </c>
      <c r="N306" s="56">
        <v>0</v>
      </c>
      <c r="O306" s="56">
        <v>0</v>
      </c>
      <c r="P306" s="56">
        <v>0</v>
      </c>
      <c r="Q306" s="56">
        <v>0</v>
      </c>
    </row>
    <row r="307" spans="1:17">
      <c r="A307" s="8" t="s">
        <v>27</v>
      </c>
      <c r="B307" s="56">
        <f>B298+B299+B300+B304</f>
        <v>0.28000000000000003</v>
      </c>
      <c r="C307" s="56">
        <f t="shared" ref="C307:Q307" si="410">C298+C299+C300+C304</f>
        <v>0.18</v>
      </c>
      <c r="D307" s="56">
        <f t="shared" si="410"/>
        <v>0.28000000000000003</v>
      </c>
      <c r="E307" s="56">
        <f t="shared" si="410"/>
        <v>0.18</v>
      </c>
      <c r="F307" s="56">
        <f t="shared" si="410"/>
        <v>0.46</v>
      </c>
      <c r="G307" s="56">
        <f t="shared" si="410"/>
        <v>0.28000000000000003</v>
      </c>
      <c r="H307" s="56">
        <f t="shared" si="410"/>
        <v>0.46</v>
      </c>
      <c r="I307" s="56">
        <f t="shared" si="410"/>
        <v>0.28000000000000003</v>
      </c>
      <c r="J307" s="56">
        <f t="shared" si="410"/>
        <v>0.53</v>
      </c>
      <c r="K307" s="56">
        <f t="shared" si="410"/>
        <v>0.28000000000000003</v>
      </c>
      <c r="L307" s="56">
        <f t="shared" si="410"/>
        <v>0.46</v>
      </c>
      <c r="M307" s="56">
        <f t="shared" si="410"/>
        <v>0.28000000000000003</v>
      </c>
      <c r="N307" s="56">
        <f t="shared" si="410"/>
        <v>0.46</v>
      </c>
      <c r="O307" s="56">
        <f t="shared" si="410"/>
        <v>0.28000000000000003</v>
      </c>
      <c r="P307" s="56">
        <f t="shared" si="410"/>
        <v>0.62</v>
      </c>
      <c r="Q307" s="56">
        <f t="shared" si="410"/>
        <v>0.36</v>
      </c>
    </row>
    <row r="308" spans="1:17" ht="22.5">
      <c r="A308" s="8" t="s">
        <v>28</v>
      </c>
      <c r="B308" s="87">
        <v>20</v>
      </c>
      <c r="C308" s="87">
        <v>20</v>
      </c>
      <c r="D308" s="87">
        <v>20</v>
      </c>
      <c r="E308" s="87">
        <v>20</v>
      </c>
      <c r="F308" s="87">
        <v>20</v>
      </c>
      <c r="G308" s="87">
        <v>20</v>
      </c>
      <c r="H308" s="87">
        <v>20</v>
      </c>
      <c r="I308" s="87">
        <v>20</v>
      </c>
      <c r="J308" s="87">
        <v>20</v>
      </c>
      <c r="K308" s="87">
        <v>20</v>
      </c>
      <c r="L308" s="87">
        <v>20</v>
      </c>
      <c r="M308" s="87">
        <v>20</v>
      </c>
      <c r="N308" s="87">
        <v>20</v>
      </c>
      <c r="O308" s="87">
        <v>20</v>
      </c>
      <c r="P308" s="87">
        <v>20</v>
      </c>
      <c r="Q308" s="87">
        <v>20</v>
      </c>
    </row>
    <row r="309" spans="1:17">
      <c r="A309" s="8" t="s">
        <v>29</v>
      </c>
      <c r="B309" s="56">
        <f>B307*B308/100</f>
        <v>0.06</v>
      </c>
      <c r="C309" s="56">
        <f t="shared" ref="C309:Q309" si="411">C307*C308/100</f>
        <v>0.04</v>
      </c>
      <c r="D309" s="56">
        <f t="shared" si="411"/>
        <v>0.06</v>
      </c>
      <c r="E309" s="56">
        <f t="shared" si="411"/>
        <v>0.04</v>
      </c>
      <c r="F309" s="56">
        <f t="shared" si="411"/>
        <v>0.09</v>
      </c>
      <c r="G309" s="56">
        <f t="shared" si="411"/>
        <v>0.06</v>
      </c>
      <c r="H309" s="56">
        <f t="shared" si="411"/>
        <v>0.09</v>
      </c>
      <c r="I309" s="56">
        <f t="shared" si="411"/>
        <v>0.06</v>
      </c>
      <c r="J309" s="56">
        <f t="shared" si="411"/>
        <v>0.11</v>
      </c>
      <c r="K309" s="56">
        <f t="shared" si="411"/>
        <v>0.06</v>
      </c>
      <c r="L309" s="56">
        <f t="shared" si="411"/>
        <v>0.09</v>
      </c>
      <c r="M309" s="56">
        <f t="shared" si="411"/>
        <v>0.06</v>
      </c>
      <c r="N309" s="56">
        <f t="shared" si="411"/>
        <v>0.09</v>
      </c>
      <c r="O309" s="56">
        <f t="shared" si="411"/>
        <v>0.06</v>
      </c>
      <c r="P309" s="56">
        <f t="shared" si="411"/>
        <v>0.12</v>
      </c>
      <c r="Q309" s="56">
        <f t="shared" si="411"/>
        <v>7.0000000000000007E-2</v>
      </c>
    </row>
    <row r="310" spans="1:17">
      <c r="A310" s="8" t="s">
        <v>30</v>
      </c>
      <c r="B310" s="56">
        <f>B307+B309</f>
        <v>0.34</v>
      </c>
      <c r="C310" s="56">
        <f t="shared" ref="C310:Q310" si="412">C307+C309</f>
        <v>0.22</v>
      </c>
      <c r="D310" s="56">
        <f t="shared" si="412"/>
        <v>0.34</v>
      </c>
      <c r="E310" s="56">
        <f t="shared" si="412"/>
        <v>0.22</v>
      </c>
      <c r="F310" s="56">
        <f t="shared" si="412"/>
        <v>0.55000000000000004</v>
      </c>
      <c r="G310" s="56">
        <f t="shared" si="412"/>
        <v>0.34</v>
      </c>
      <c r="H310" s="56">
        <f t="shared" si="412"/>
        <v>0.55000000000000004</v>
      </c>
      <c r="I310" s="56">
        <f t="shared" si="412"/>
        <v>0.34</v>
      </c>
      <c r="J310" s="56">
        <f t="shared" si="412"/>
        <v>0.64</v>
      </c>
      <c r="K310" s="56">
        <f t="shared" si="412"/>
        <v>0.34</v>
      </c>
      <c r="L310" s="56">
        <f t="shared" si="412"/>
        <v>0.55000000000000004</v>
      </c>
      <c r="M310" s="56">
        <f t="shared" si="412"/>
        <v>0.34</v>
      </c>
      <c r="N310" s="56">
        <f t="shared" si="412"/>
        <v>0.55000000000000004</v>
      </c>
      <c r="O310" s="56">
        <f t="shared" si="412"/>
        <v>0.34</v>
      </c>
      <c r="P310" s="56">
        <f t="shared" si="412"/>
        <v>0.74</v>
      </c>
      <c r="Q310" s="56">
        <f t="shared" si="412"/>
        <v>0.43</v>
      </c>
    </row>
    <row r="311" spans="1:17" ht="22.5">
      <c r="A311" s="8" t="s">
        <v>31</v>
      </c>
      <c r="B311" s="56">
        <v>0</v>
      </c>
      <c r="C311" s="56">
        <v>0</v>
      </c>
      <c r="D311" s="56">
        <v>0</v>
      </c>
      <c r="E311" s="56">
        <v>0</v>
      </c>
      <c r="F311" s="56">
        <v>0</v>
      </c>
      <c r="G311" s="56">
        <v>0</v>
      </c>
      <c r="H311" s="56">
        <v>0</v>
      </c>
      <c r="I311" s="56">
        <v>0</v>
      </c>
      <c r="J311" s="56">
        <v>0</v>
      </c>
      <c r="K311" s="56">
        <v>0</v>
      </c>
      <c r="L311" s="56">
        <v>0</v>
      </c>
      <c r="M311" s="56">
        <v>0</v>
      </c>
      <c r="N311" s="56">
        <v>0</v>
      </c>
      <c r="O311" s="56">
        <v>0</v>
      </c>
      <c r="P311" s="56">
        <v>0</v>
      </c>
      <c r="Q311" s="56">
        <v>0</v>
      </c>
    </row>
    <row r="312" spans="1:17" ht="22.5">
      <c r="A312" s="8" t="s">
        <v>32</v>
      </c>
      <c r="B312" s="56">
        <f>B310</f>
        <v>0.34</v>
      </c>
      <c r="C312" s="56">
        <f>C310</f>
        <v>0.22</v>
      </c>
      <c r="D312" s="56">
        <f t="shared" ref="D312:Q312" si="413">D310</f>
        <v>0.34</v>
      </c>
      <c r="E312" s="56">
        <f t="shared" si="413"/>
        <v>0.22</v>
      </c>
      <c r="F312" s="56">
        <f t="shared" si="413"/>
        <v>0.55000000000000004</v>
      </c>
      <c r="G312" s="56">
        <f t="shared" si="413"/>
        <v>0.34</v>
      </c>
      <c r="H312" s="56">
        <f t="shared" si="413"/>
        <v>0.55000000000000004</v>
      </c>
      <c r="I312" s="56">
        <f t="shared" si="413"/>
        <v>0.34</v>
      </c>
      <c r="J312" s="56">
        <f t="shared" si="413"/>
        <v>0.64</v>
      </c>
      <c r="K312" s="56">
        <f t="shared" si="413"/>
        <v>0.34</v>
      </c>
      <c r="L312" s="56">
        <f t="shared" si="413"/>
        <v>0.55000000000000004</v>
      </c>
      <c r="M312" s="56">
        <f t="shared" si="413"/>
        <v>0.34</v>
      </c>
      <c r="N312" s="56">
        <f t="shared" si="413"/>
        <v>0.55000000000000004</v>
      </c>
      <c r="O312" s="56">
        <f t="shared" si="413"/>
        <v>0.34</v>
      </c>
      <c r="P312" s="56">
        <f t="shared" si="413"/>
        <v>0.74</v>
      </c>
      <c r="Q312" s="56">
        <f t="shared" si="413"/>
        <v>0.43</v>
      </c>
    </row>
    <row r="313" spans="1:17" ht="22.5">
      <c r="A313" s="8" t="s">
        <v>33</v>
      </c>
      <c r="B313" s="56">
        <v>0</v>
      </c>
      <c r="C313" s="56">
        <v>0</v>
      </c>
      <c r="D313" s="56">
        <v>0</v>
      </c>
      <c r="E313" s="56">
        <v>0</v>
      </c>
      <c r="F313" s="56">
        <v>0</v>
      </c>
      <c r="G313" s="56">
        <v>0</v>
      </c>
      <c r="H313" s="56">
        <v>0</v>
      </c>
      <c r="I313" s="56">
        <v>0</v>
      </c>
      <c r="J313" s="56">
        <v>0</v>
      </c>
      <c r="K313" s="56">
        <v>0</v>
      </c>
      <c r="L313" s="56">
        <v>0</v>
      </c>
      <c r="M313" s="56">
        <v>0</v>
      </c>
      <c r="N313" s="56">
        <v>0</v>
      </c>
      <c r="O313" s="56">
        <v>0</v>
      </c>
      <c r="P313" s="56">
        <v>0</v>
      </c>
      <c r="Q313" s="56">
        <v>0</v>
      </c>
    </row>
    <row r="314" spans="1:17" ht="22.5">
      <c r="A314" s="8" t="s">
        <v>34</v>
      </c>
      <c r="B314" s="56">
        <f>B312*B313</f>
        <v>0</v>
      </c>
      <c r="C314" s="56">
        <f>C312*C313</f>
        <v>0</v>
      </c>
      <c r="D314" s="56">
        <f t="shared" ref="D314:Q314" si="414">D312*D313</f>
        <v>0</v>
      </c>
      <c r="E314" s="56">
        <f t="shared" si="414"/>
        <v>0</v>
      </c>
      <c r="F314" s="56">
        <f t="shared" si="414"/>
        <v>0</v>
      </c>
      <c r="G314" s="56">
        <f t="shared" si="414"/>
        <v>0</v>
      </c>
      <c r="H314" s="56">
        <f t="shared" si="414"/>
        <v>0</v>
      </c>
      <c r="I314" s="56">
        <f t="shared" si="414"/>
        <v>0</v>
      </c>
      <c r="J314" s="56">
        <f t="shared" si="414"/>
        <v>0</v>
      </c>
      <c r="K314" s="56">
        <f t="shared" si="414"/>
        <v>0</v>
      </c>
      <c r="L314" s="56">
        <f t="shared" si="414"/>
        <v>0</v>
      </c>
      <c r="M314" s="56">
        <f t="shared" si="414"/>
        <v>0</v>
      </c>
      <c r="N314" s="56">
        <f t="shared" si="414"/>
        <v>0</v>
      </c>
      <c r="O314" s="56">
        <f t="shared" si="414"/>
        <v>0</v>
      </c>
      <c r="P314" s="56">
        <f t="shared" si="414"/>
        <v>0</v>
      </c>
      <c r="Q314" s="56">
        <f t="shared" si="414"/>
        <v>0</v>
      </c>
    </row>
    <row r="315" spans="1:17" ht="21">
      <c r="A315" s="10" t="s">
        <v>642</v>
      </c>
      <c r="B315" s="57">
        <f>B312+B314</f>
        <v>0.34</v>
      </c>
      <c r="C315" s="57">
        <f t="shared" ref="C315:Q315" si="415">C312+C314</f>
        <v>0.22</v>
      </c>
      <c r="D315" s="57">
        <f t="shared" si="415"/>
        <v>0.34</v>
      </c>
      <c r="E315" s="57">
        <f t="shared" si="415"/>
        <v>0.22</v>
      </c>
      <c r="F315" s="57">
        <f t="shared" si="415"/>
        <v>0.55000000000000004</v>
      </c>
      <c r="G315" s="57">
        <f t="shared" si="415"/>
        <v>0.34</v>
      </c>
      <c r="H315" s="57">
        <f t="shared" si="415"/>
        <v>0.55000000000000004</v>
      </c>
      <c r="I315" s="57">
        <f t="shared" si="415"/>
        <v>0.34</v>
      </c>
      <c r="J315" s="57">
        <f t="shared" si="415"/>
        <v>0.64</v>
      </c>
      <c r="K315" s="57">
        <f t="shared" si="415"/>
        <v>0.34</v>
      </c>
      <c r="L315" s="57">
        <f t="shared" si="415"/>
        <v>0.55000000000000004</v>
      </c>
      <c r="M315" s="57">
        <f t="shared" si="415"/>
        <v>0.34</v>
      </c>
      <c r="N315" s="57">
        <f t="shared" si="415"/>
        <v>0.55000000000000004</v>
      </c>
      <c r="O315" s="57">
        <f t="shared" si="415"/>
        <v>0.34</v>
      </c>
      <c r="P315" s="57">
        <f t="shared" si="415"/>
        <v>0.74</v>
      </c>
      <c r="Q315" s="57">
        <f t="shared" si="415"/>
        <v>0.43</v>
      </c>
    </row>
    <row r="316" spans="1:17">
      <c r="A316" s="5" t="s">
        <v>36</v>
      </c>
      <c r="B316" s="5"/>
      <c r="C316" s="5"/>
      <c r="D316" s="5"/>
      <c r="E316" s="5"/>
      <c r="F316" s="5" t="s">
        <v>272</v>
      </c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9" spans="1:17" ht="247.5" customHeight="1">
      <c r="A319" s="180" t="s">
        <v>19</v>
      </c>
      <c r="B319" s="182" t="s">
        <v>676</v>
      </c>
      <c r="C319" s="183"/>
      <c r="D319" s="182" t="s">
        <v>677</v>
      </c>
      <c r="E319" s="183"/>
      <c r="F319" s="182" t="s">
        <v>678</v>
      </c>
      <c r="G319" s="183"/>
      <c r="H319" s="182" t="s">
        <v>679</v>
      </c>
      <c r="I319" s="183"/>
      <c r="J319" s="182" t="s">
        <v>680</v>
      </c>
      <c r="K319" s="183"/>
      <c r="L319" s="182" t="s">
        <v>681</v>
      </c>
      <c r="M319" s="183"/>
    </row>
    <row r="320" spans="1:17" ht="31.5">
      <c r="A320" s="181"/>
      <c r="B320" s="86" t="s">
        <v>48</v>
      </c>
      <c r="C320" s="86" t="s">
        <v>49</v>
      </c>
      <c r="D320" s="86" t="s">
        <v>48</v>
      </c>
      <c r="E320" s="86" t="s">
        <v>49</v>
      </c>
      <c r="F320" s="86" t="s">
        <v>48</v>
      </c>
      <c r="G320" s="86" t="s">
        <v>49</v>
      </c>
      <c r="H320" s="86" t="s">
        <v>48</v>
      </c>
      <c r="I320" s="86" t="s">
        <v>49</v>
      </c>
      <c r="J320" s="86" t="s">
        <v>48</v>
      </c>
      <c r="K320" s="86" t="s">
        <v>49</v>
      </c>
      <c r="L320" s="86" t="s">
        <v>48</v>
      </c>
      <c r="M320" s="86" t="s">
        <v>49</v>
      </c>
    </row>
    <row r="321" spans="1:13">
      <c r="A321" s="8" t="s">
        <v>20</v>
      </c>
      <c r="B321" s="56">
        <v>0.25</v>
      </c>
      <c r="C321" s="56">
        <v>0.1</v>
      </c>
      <c r="D321" s="56">
        <v>0.52</v>
      </c>
      <c r="E321" s="56">
        <v>0.25</v>
      </c>
      <c r="F321" s="56">
        <v>0.52</v>
      </c>
      <c r="G321" s="56">
        <v>0.25</v>
      </c>
      <c r="H321" s="56">
        <v>0.22</v>
      </c>
      <c r="I321" s="56">
        <v>0.1</v>
      </c>
      <c r="J321" s="56">
        <v>0.24</v>
      </c>
      <c r="K321" s="56">
        <v>0.24</v>
      </c>
      <c r="L321" s="56">
        <v>0.17</v>
      </c>
      <c r="M321" s="56">
        <v>7.0000000000000007E-2</v>
      </c>
    </row>
    <row r="322" spans="1:13" ht="22.5">
      <c r="A322" s="8" t="s">
        <v>21</v>
      </c>
      <c r="B322" s="56">
        <f t="shared" ref="B322:M322" si="416">B321*7.8%</f>
        <v>0.02</v>
      </c>
      <c r="C322" s="56">
        <f t="shared" si="416"/>
        <v>0.01</v>
      </c>
      <c r="D322" s="56">
        <f t="shared" si="416"/>
        <v>0.04</v>
      </c>
      <c r="E322" s="56">
        <f t="shared" si="416"/>
        <v>0.02</v>
      </c>
      <c r="F322" s="56">
        <f t="shared" si="416"/>
        <v>0.04</v>
      </c>
      <c r="G322" s="56">
        <f t="shared" si="416"/>
        <v>0.02</v>
      </c>
      <c r="H322" s="56">
        <f t="shared" si="416"/>
        <v>0.02</v>
      </c>
      <c r="I322" s="56">
        <f t="shared" si="416"/>
        <v>0.01</v>
      </c>
      <c r="J322" s="56">
        <f t="shared" si="416"/>
        <v>0.02</v>
      </c>
      <c r="K322" s="56">
        <f t="shared" si="416"/>
        <v>0.02</v>
      </c>
      <c r="L322" s="56">
        <f t="shared" si="416"/>
        <v>0.01</v>
      </c>
      <c r="M322" s="56">
        <f t="shared" si="416"/>
        <v>0.01</v>
      </c>
    </row>
    <row r="323" spans="1:13">
      <c r="A323" s="8" t="s">
        <v>22</v>
      </c>
      <c r="B323" s="56">
        <f t="shared" ref="B323:M323" si="417">B324+B325+B326</f>
        <v>0.09</v>
      </c>
      <c r="C323" s="56">
        <f t="shared" si="417"/>
        <v>0.04</v>
      </c>
      <c r="D323" s="56">
        <f t="shared" si="417"/>
        <v>0.2</v>
      </c>
      <c r="E323" s="56">
        <f t="shared" si="417"/>
        <v>0.09</v>
      </c>
      <c r="F323" s="56">
        <f t="shared" si="417"/>
        <v>0.2</v>
      </c>
      <c r="G323" s="56">
        <f t="shared" si="417"/>
        <v>0.09</v>
      </c>
      <c r="H323" s="56">
        <f t="shared" si="417"/>
        <v>0.08</v>
      </c>
      <c r="I323" s="56">
        <f t="shared" si="417"/>
        <v>0.04</v>
      </c>
      <c r="J323" s="56">
        <f t="shared" si="417"/>
        <v>0.09</v>
      </c>
      <c r="K323" s="56">
        <f t="shared" si="417"/>
        <v>0.09</v>
      </c>
      <c r="L323" s="56">
        <f t="shared" si="417"/>
        <v>0.06</v>
      </c>
      <c r="M323" s="56">
        <f t="shared" si="417"/>
        <v>0.03</v>
      </c>
    </row>
    <row r="324" spans="1:13" ht="33.75">
      <c r="A324" s="8" t="s">
        <v>23</v>
      </c>
      <c r="B324" s="56">
        <f t="shared" ref="B324:M324" si="418">(B321+B322)*34%</f>
        <v>0.09</v>
      </c>
      <c r="C324" s="56">
        <f t="shared" si="418"/>
        <v>0.04</v>
      </c>
      <c r="D324" s="56">
        <f t="shared" si="418"/>
        <v>0.19</v>
      </c>
      <c r="E324" s="56">
        <f t="shared" si="418"/>
        <v>0.09</v>
      </c>
      <c r="F324" s="56">
        <f t="shared" si="418"/>
        <v>0.19</v>
      </c>
      <c r="G324" s="56">
        <f t="shared" si="418"/>
        <v>0.09</v>
      </c>
      <c r="H324" s="56">
        <f t="shared" si="418"/>
        <v>0.08</v>
      </c>
      <c r="I324" s="56">
        <f t="shared" si="418"/>
        <v>0.04</v>
      </c>
      <c r="J324" s="56">
        <f t="shared" si="418"/>
        <v>0.09</v>
      </c>
      <c r="K324" s="56">
        <f t="shared" si="418"/>
        <v>0.09</v>
      </c>
      <c r="L324" s="56">
        <f t="shared" si="418"/>
        <v>0.06</v>
      </c>
      <c r="M324" s="56">
        <f t="shared" si="418"/>
        <v>0.03</v>
      </c>
    </row>
    <row r="325" spans="1:13" ht="67.5">
      <c r="A325" s="8" t="s">
        <v>640</v>
      </c>
      <c r="B325" s="56">
        <f t="shared" ref="B325:M325" si="419">(B321+B322)*0.08%</f>
        <v>0</v>
      </c>
      <c r="C325" s="56">
        <f t="shared" si="419"/>
        <v>0</v>
      </c>
      <c r="D325" s="56">
        <f t="shared" si="419"/>
        <v>0</v>
      </c>
      <c r="E325" s="56">
        <f t="shared" si="419"/>
        <v>0</v>
      </c>
      <c r="F325" s="56">
        <f t="shared" si="419"/>
        <v>0</v>
      </c>
      <c r="G325" s="56">
        <f t="shared" si="419"/>
        <v>0</v>
      </c>
      <c r="H325" s="56">
        <f t="shared" si="419"/>
        <v>0</v>
      </c>
      <c r="I325" s="56">
        <f t="shared" si="419"/>
        <v>0</v>
      </c>
      <c r="J325" s="56">
        <f t="shared" si="419"/>
        <v>0</v>
      </c>
      <c r="K325" s="56">
        <f t="shared" si="419"/>
        <v>0</v>
      </c>
      <c r="L325" s="56">
        <f t="shared" si="419"/>
        <v>0</v>
      </c>
      <c r="M325" s="56">
        <f t="shared" si="419"/>
        <v>0</v>
      </c>
    </row>
    <row r="326" spans="1:13" ht="33.75">
      <c r="A326" s="8" t="s">
        <v>24</v>
      </c>
      <c r="B326" s="56">
        <f t="shared" ref="B326:M326" si="420">(B321+B322)*1.5%</f>
        <v>0</v>
      </c>
      <c r="C326" s="56">
        <f t="shared" si="420"/>
        <v>0</v>
      </c>
      <c r="D326" s="56">
        <f t="shared" si="420"/>
        <v>0.01</v>
      </c>
      <c r="E326" s="56">
        <f t="shared" si="420"/>
        <v>0</v>
      </c>
      <c r="F326" s="56">
        <f t="shared" si="420"/>
        <v>0.01</v>
      </c>
      <c r="G326" s="56">
        <f t="shared" si="420"/>
        <v>0</v>
      </c>
      <c r="H326" s="56">
        <f t="shared" si="420"/>
        <v>0</v>
      </c>
      <c r="I326" s="56">
        <f t="shared" si="420"/>
        <v>0</v>
      </c>
      <c r="J326" s="56">
        <f t="shared" si="420"/>
        <v>0</v>
      </c>
      <c r="K326" s="56">
        <f t="shared" si="420"/>
        <v>0</v>
      </c>
      <c r="L326" s="56">
        <f t="shared" si="420"/>
        <v>0</v>
      </c>
      <c r="M326" s="56">
        <f t="shared" si="420"/>
        <v>0</v>
      </c>
    </row>
    <row r="327" spans="1:13" ht="22.5">
      <c r="A327" s="8" t="s">
        <v>641</v>
      </c>
      <c r="B327" s="56">
        <f t="shared" ref="B327:M327" si="421">B321*69.59%</f>
        <v>0.17</v>
      </c>
      <c r="C327" s="56">
        <f t="shared" si="421"/>
        <v>7.0000000000000007E-2</v>
      </c>
      <c r="D327" s="56">
        <f t="shared" si="421"/>
        <v>0.36</v>
      </c>
      <c r="E327" s="56">
        <f t="shared" si="421"/>
        <v>0.17</v>
      </c>
      <c r="F327" s="56">
        <f t="shared" si="421"/>
        <v>0.36</v>
      </c>
      <c r="G327" s="56">
        <f t="shared" si="421"/>
        <v>0.17</v>
      </c>
      <c r="H327" s="56">
        <f t="shared" si="421"/>
        <v>0.15</v>
      </c>
      <c r="I327" s="56">
        <f t="shared" si="421"/>
        <v>7.0000000000000007E-2</v>
      </c>
      <c r="J327" s="56">
        <f t="shared" si="421"/>
        <v>0.17</v>
      </c>
      <c r="K327" s="56">
        <f t="shared" si="421"/>
        <v>0.17</v>
      </c>
      <c r="L327" s="56">
        <f t="shared" si="421"/>
        <v>0.12</v>
      </c>
      <c r="M327" s="56">
        <f t="shared" si="421"/>
        <v>0.05</v>
      </c>
    </row>
    <row r="328" spans="1:13" ht="22.5">
      <c r="A328" s="8" t="s">
        <v>25</v>
      </c>
      <c r="B328" s="56">
        <v>0</v>
      </c>
      <c r="C328" s="56">
        <v>0</v>
      </c>
      <c r="D328" s="56">
        <v>0</v>
      </c>
      <c r="E328" s="56">
        <v>0</v>
      </c>
      <c r="F328" s="56">
        <v>0</v>
      </c>
      <c r="G328" s="56">
        <v>0</v>
      </c>
      <c r="H328" s="56">
        <v>0</v>
      </c>
      <c r="I328" s="56">
        <v>0</v>
      </c>
      <c r="J328" s="56">
        <v>0</v>
      </c>
      <c r="K328" s="56">
        <v>0</v>
      </c>
      <c r="L328" s="56">
        <v>0</v>
      </c>
      <c r="M328" s="56">
        <v>0</v>
      </c>
    </row>
    <row r="329" spans="1:13">
      <c r="A329" s="8" t="s">
        <v>26</v>
      </c>
      <c r="B329" s="56">
        <v>0</v>
      </c>
      <c r="C329" s="56">
        <v>0</v>
      </c>
      <c r="D329" s="56">
        <v>0</v>
      </c>
      <c r="E329" s="56">
        <v>0</v>
      </c>
      <c r="F329" s="56">
        <v>0</v>
      </c>
      <c r="G329" s="56">
        <v>0</v>
      </c>
      <c r="H329" s="56">
        <v>0</v>
      </c>
      <c r="I329" s="56">
        <v>0</v>
      </c>
      <c r="J329" s="56">
        <v>0</v>
      </c>
      <c r="K329" s="56">
        <v>0</v>
      </c>
      <c r="L329" s="56">
        <v>0</v>
      </c>
      <c r="M329" s="56">
        <v>0</v>
      </c>
    </row>
    <row r="330" spans="1:13">
      <c r="A330" s="8" t="s">
        <v>27</v>
      </c>
      <c r="B330" s="56">
        <f t="shared" ref="B330:M330" si="422">B321+B322+B323+B327</f>
        <v>0.53</v>
      </c>
      <c r="C330" s="56">
        <f t="shared" si="422"/>
        <v>0.22</v>
      </c>
      <c r="D330" s="56">
        <f t="shared" si="422"/>
        <v>1.1200000000000001</v>
      </c>
      <c r="E330" s="56">
        <f t="shared" si="422"/>
        <v>0.53</v>
      </c>
      <c r="F330" s="56">
        <f t="shared" si="422"/>
        <v>1.1200000000000001</v>
      </c>
      <c r="G330" s="56">
        <f t="shared" si="422"/>
        <v>0.53</v>
      </c>
      <c r="H330" s="56">
        <f t="shared" si="422"/>
        <v>0.47</v>
      </c>
      <c r="I330" s="56">
        <f t="shared" si="422"/>
        <v>0.22</v>
      </c>
      <c r="J330" s="56">
        <f t="shared" si="422"/>
        <v>0.52</v>
      </c>
      <c r="K330" s="56">
        <f t="shared" si="422"/>
        <v>0.52</v>
      </c>
      <c r="L330" s="56">
        <f t="shared" si="422"/>
        <v>0.36</v>
      </c>
      <c r="M330" s="56">
        <f t="shared" si="422"/>
        <v>0.16</v>
      </c>
    </row>
    <row r="331" spans="1:13" ht="22.5">
      <c r="A331" s="8" t="s">
        <v>28</v>
      </c>
      <c r="B331" s="87">
        <v>20</v>
      </c>
      <c r="C331" s="87">
        <v>20</v>
      </c>
      <c r="D331" s="87">
        <v>20</v>
      </c>
      <c r="E331" s="87">
        <v>20</v>
      </c>
      <c r="F331" s="87">
        <v>20</v>
      </c>
      <c r="G331" s="87">
        <v>20</v>
      </c>
      <c r="H331" s="87">
        <v>20</v>
      </c>
      <c r="I331" s="87">
        <v>20</v>
      </c>
      <c r="J331" s="87">
        <v>20</v>
      </c>
      <c r="K331" s="87">
        <v>20</v>
      </c>
      <c r="L331" s="87">
        <v>20</v>
      </c>
      <c r="M331" s="87">
        <v>20</v>
      </c>
    </row>
    <row r="332" spans="1:13">
      <c r="A332" s="8" t="s">
        <v>29</v>
      </c>
      <c r="B332" s="56">
        <f t="shared" ref="B332:M332" si="423">B330*B331/100</f>
        <v>0.11</v>
      </c>
      <c r="C332" s="56">
        <f t="shared" si="423"/>
        <v>0.04</v>
      </c>
      <c r="D332" s="56">
        <f t="shared" si="423"/>
        <v>0.22</v>
      </c>
      <c r="E332" s="56">
        <f t="shared" si="423"/>
        <v>0.11</v>
      </c>
      <c r="F332" s="56">
        <f t="shared" si="423"/>
        <v>0.22</v>
      </c>
      <c r="G332" s="56">
        <f t="shared" si="423"/>
        <v>0.11</v>
      </c>
      <c r="H332" s="56">
        <f t="shared" si="423"/>
        <v>0.09</v>
      </c>
      <c r="I332" s="56">
        <f t="shared" si="423"/>
        <v>0.04</v>
      </c>
      <c r="J332" s="56">
        <f t="shared" si="423"/>
        <v>0.1</v>
      </c>
      <c r="K332" s="56">
        <f t="shared" si="423"/>
        <v>0.1</v>
      </c>
      <c r="L332" s="56">
        <f t="shared" si="423"/>
        <v>7.0000000000000007E-2</v>
      </c>
      <c r="M332" s="56">
        <f t="shared" si="423"/>
        <v>0.03</v>
      </c>
    </row>
    <row r="333" spans="1:13">
      <c r="A333" s="8" t="s">
        <v>30</v>
      </c>
      <c r="B333" s="56">
        <f t="shared" ref="B333:M333" si="424">B330+B332</f>
        <v>0.64</v>
      </c>
      <c r="C333" s="56">
        <f t="shared" si="424"/>
        <v>0.26</v>
      </c>
      <c r="D333" s="56">
        <f t="shared" si="424"/>
        <v>1.34</v>
      </c>
      <c r="E333" s="56">
        <f t="shared" si="424"/>
        <v>0.64</v>
      </c>
      <c r="F333" s="56">
        <f t="shared" si="424"/>
        <v>1.34</v>
      </c>
      <c r="G333" s="56">
        <f t="shared" si="424"/>
        <v>0.64</v>
      </c>
      <c r="H333" s="56">
        <f t="shared" si="424"/>
        <v>0.56000000000000005</v>
      </c>
      <c r="I333" s="56">
        <f t="shared" si="424"/>
        <v>0.26</v>
      </c>
      <c r="J333" s="56">
        <f t="shared" si="424"/>
        <v>0.62</v>
      </c>
      <c r="K333" s="56">
        <f t="shared" si="424"/>
        <v>0.62</v>
      </c>
      <c r="L333" s="56">
        <f t="shared" si="424"/>
        <v>0.43</v>
      </c>
      <c r="M333" s="56">
        <f t="shared" si="424"/>
        <v>0.19</v>
      </c>
    </row>
    <row r="334" spans="1:13" ht="22.5">
      <c r="A334" s="8" t="s">
        <v>31</v>
      </c>
      <c r="B334" s="56">
        <v>0</v>
      </c>
      <c r="C334" s="56">
        <v>0</v>
      </c>
      <c r="D334" s="56">
        <v>0</v>
      </c>
      <c r="E334" s="56">
        <v>0</v>
      </c>
      <c r="F334" s="56">
        <v>0</v>
      </c>
      <c r="G334" s="56">
        <v>0</v>
      </c>
      <c r="H334" s="56">
        <v>0</v>
      </c>
      <c r="I334" s="56">
        <v>0</v>
      </c>
      <c r="J334" s="56">
        <v>0</v>
      </c>
      <c r="K334" s="56">
        <v>0</v>
      </c>
      <c r="L334" s="56">
        <v>0</v>
      </c>
      <c r="M334" s="56">
        <v>0</v>
      </c>
    </row>
    <row r="335" spans="1:13" ht="22.5">
      <c r="A335" s="8" t="s">
        <v>32</v>
      </c>
      <c r="B335" s="56">
        <f t="shared" ref="B335:M335" si="425">B333</f>
        <v>0.64</v>
      </c>
      <c r="C335" s="56">
        <f t="shared" si="425"/>
        <v>0.26</v>
      </c>
      <c r="D335" s="56">
        <f t="shared" si="425"/>
        <v>1.34</v>
      </c>
      <c r="E335" s="56">
        <f t="shared" si="425"/>
        <v>0.64</v>
      </c>
      <c r="F335" s="56">
        <f t="shared" si="425"/>
        <v>1.34</v>
      </c>
      <c r="G335" s="56">
        <f t="shared" si="425"/>
        <v>0.64</v>
      </c>
      <c r="H335" s="56">
        <f t="shared" si="425"/>
        <v>0.56000000000000005</v>
      </c>
      <c r="I335" s="56">
        <f t="shared" si="425"/>
        <v>0.26</v>
      </c>
      <c r="J335" s="56">
        <f t="shared" si="425"/>
        <v>0.62</v>
      </c>
      <c r="K335" s="56">
        <f t="shared" si="425"/>
        <v>0.62</v>
      </c>
      <c r="L335" s="56">
        <f t="shared" si="425"/>
        <v>0.43</v>
      </c>
      <c r="M335" s="56">
        <f t="shared" si="425"/>
        <v>0.19</v>
      </c>
    </row>
    <row r="336" spans="1:13" ht="22.5">
      <c r="A336" s="8" t="s">
        <v>33</v>
      </c>
      <c r="B336" s="56">
        <v>0</v>
      </c>
      <c r="C336" s="56">
        <v>0</v>
      </c>
      <c r="D336" s="56">
        <v>0</v>
      </c>
      <c r="E336" s="56">
        <v>0</v>
      </c>
      <c r="F336" s="56">
        <v>0</v>
      </c>
      <c r="G336" s="56">
        <v>0</v>
      </c>
      <c r="H336" s="56">
        <v>0</v>
      </c>
      <c r="I336" s="56">
        <v>0</v>
      </c>
      <c r="J336" s="56">
        <v>0</v>
      </c>
      <c r="K336" s="56">
        <v>0</v>
      </c>
      <c r="L336" s="56">
        <v>0</v>
      </c>
      <c r="M336" s="56">
        <v>0</v>
      </c>
    </row>
    <row r="337" spans="1:17" ht="22.5">
      <c r="A337" s="8" t="s">
        <v>34</v>
      </c>
      <c r="B337" s="56">
        <f t="shared" ref="B337:M337" si="426">B335*B336</f>
        <v>0</v>
      </c>
      <c r="C337" s="56">
        <f t="shared" si="426"/>
        <v>0</v>
      </c>
      <c r="D337" s="56">
        <f t="shared" si="426"/>
        <v>0</v>
      </c>
      <c r="E337" s="56">
        <f t="shared" si="426"/>
        <v>0</v>
      </c>
      <c r="F337" s="56">
        <f t="shared" si="426"/>
        <v>0</v>
      </c>
      <c r="G337" s="56">
        <f t="shared" si="426"/>
        <v>0</v>
      </c>
      <c r="H337" s="56">
        <f t="shared" si="426"/>
        <v>0</v>
      </c>
      <c r="I337" s="56">
        <f t="shared" si="426"/>
        <v>0</v>
      </c>
      <c r="J337" s="56">
        <f t="shared" si="426"/>
        <v>0</v>
      </c>
      <c r="K337" s="56">
        <f t="shared" si="426"/>
        <v>0</v>
      </c>
      <c r="L337" s="56">
        <f t="shared" si="426"/>
        <v>0</v>
      </c>
      <c r="M337" s="56">
        <f t="shared" si="426"/>
        <v>0</v>
      </c>
    </row>
    <row r="338" spans="1:17" ht="21">
      <c r="A338" s="10" t="s">
        <v>642</v>
      </c>
      <c r="B338" s="57">
        <f t="shared" ref="B338:M338" si="427">B335+B337</f>
        <v>0.64</v>
      </c>
      <c r="C338" s="57">
        <f t="shared" si="427"/>
        <v>0.26</v>
      </c>
      <c r="D338" s="57">
        <f t="shared" si="427"/>
        <v>1.34</v>
      </c>
      <c r="E338" s="57">
        <f t="shared" si="427"/>
        <v>0.64</v>
      </c>
      <c r="F338" s="57">
        <f t="shared" si="427"/>
        <v>1.34</v>
      </c>
      <c r="G338" s="57">
        <f t="shared" si="427"/>
        <v>0.64</v>
      </c>
      <c r="H338" s="57">
        <f t="shared" si="427"/>
        <v>0.56000000000000005</v>
      </c>
      <c r="I338" s="57">
        <f t="shared" si="427"/>
        <v>0.26</v>
      </c>
      <c r="J338" s="57">
        <f t="shared" si="427"/>
        <v>0.62</v>
      </c>
      <c r="K338" s="57">
        <f t="shared" si="427"/>
        <v>0.62</v>
      </c>
      <c r="L338" s="57">
        <f t="shared" si="427"/>
        <v>0.43</v>
      </c>
      <c r="M338" s="57">
        <f t="shared" si="427"/>
        <v>0.19</v>
      </c>
    </row>
    <row r="340" spans="1:17" ht="269.25" customHeight="1">
      <c r="A340" s="180" t="s">
        <v>19</v>
      </c>
      <c r="B340" s="184" t="s">
        <v>682</v>
      </c>
      <c r="C340" s="185"/>
      <c r="D340" s="184" t="s">
        <v>683</v>
      </c>
      <c r="E340" s="185"/>
      <c r="F340" s="184" t="s">
        <v>685</v>
      </c>
      <c r="G340" s="185"/>
      <c r="H340" s="184" t="s">
        <v>684</v>
      </c>
      <c r="I340" s="185"/>
      <c r="J340" s="184" t="s">
        <v>686</v>
      </c>
      <c r="K340" s="185"/>
      <c r="L340" s="184" t="s">
        <v>687</v>
      </c>
      <c r="M340" s="185"/>
      <c r="N340" s="184" t="s">
        <v>688</v>
      </c>
      <c r="O340" s="185"/>
      <c r="P340" s="184" t="s">
        <v>689</v>
      </c>
      <c r="Q340" s="185"/>
    </row>
    <row r="341" spans="1:17" ht="31.5">
      <c r="A341" s="181"/>
      <c r="B341" s="86" t="s">
        <v>48</v>
      </c>
      <c r="C341" s="86" t="s">
        <v>49</v>
      </c>
      <c r="D341" s="86" t="s">
        <v>48</v>
      </c>
      <c r="E341" s="86" t="s">
        <v>49</v>
      </c>
      <c r="F341" s="86" t="s">
        <v>48</v>
      </c>
      <c r="G341" s="86" t="s">
        <v>49</v>
      </c>
      <c r="H341" s="86" t="s">
        <v>48</v>
      </c>
      <c r="I341" s="86" t="s">
        <v>49</v>
      </c>
      <c r="J341" s="86" t="s">
        <v>48</v>
      </c>
      <c r="K341" s="86" t="s">
        <v>49</v>
      </c>
      <c r="L341" s="86" t="s">
        <v>48</v>
      </c>
      <c r="M341" s="86" t="s">
        <v>49</v>
      </c>
      <c r="N341" s="86" t="s">
        <v>48</v>
      </c>
      <c r="O341" s="86" t="s">
        <v>49</v>
      </c>
      <c r="P341" s="86" t="s">
        <v>48</v>
      </c>
      <c r="Q341" s="86" t="s">
        <v>49</v>
      </c>
    </row>
    <row r="342" spans="1:17">
      <c r="A342" s="8" t="s">
        <v>20</v>
      </c>
      <c r="B342" s="56">
        <v>0.34</v>
      </c>
      <c r="C342" s="56">
        <v>0.19</v>
      </c>
      <c r="D342" s="56">
        <v>0.43</v>
      </c>
      <c r="E342" s="56">
        <v>0.25</v>
      </c>
      <c r="F342" s="56">
        <v>0.25</v>
      </c>
      <c r="G342" s="56">
        <v>0.15</v>
      </c>
      <c r="H342" s="56">
        <v>0.15</v>
      </c>
      <c r="I342" s="56">
        <v>7.0000000000000007E-2</v>
      </c>
      <c r="J342" s="56">
        <v>0.19</v>
      </c>
      <c r="K342" s="56">
        <v>0.09</v>
      </c>
      <c r="L342" s="56">
        <v>0.19</v>
      </c>
      <c r="M342" s="56">
        <v>0.11</v>
      </c>
      <c r="N342" s="56">
        <v>0.19</v>
      </c>
      <c r="O342" s="56">
        <v>0.11</v>
      </c>
      <c r="P342" s="56">
        <v>0.17</v>
      </c>
      <c r="Q342" s="56">
        <v>7.0000000000000007E-2</v>
      </c>
    </row>
    <row r="343" spans="1:17" ht="22.5">
      <c r="A343" s="8" t="s">
        <v>21</v>
      </c>
      <c r="B343" s="56">
        <f>B342*7.8%</f>
        <v>0.03</v>
      </c>
      <c r="C343" s="56">
        <f t="shared" ref="C343:Q343" si="428">C342*7.8%</f>
        <v>0.01</v>
      </c>
      <c r="D343" s="56">
        <f t="shared" si="428"/>
        <v>0.03</v>
      </c>
      <c r="E343" s="56">
        <f t="shared" si="428"/>
        <v>0.02</v>
      </c>
      <c r="F343" s="56">
        <f t="shared" si="428"/>
        <v>0.02</v>
      </c>
      <c r="G343" s="56">
        <f t="shared" si="428"/>
        <v>0.01</v>
      </c>
      <c r="H343" s="56">
        <f t="shared" si="428"/>
        <v>0.01</v>
      </c>
      <c r="I343" s="56">
        <f t="shared" si="428"/>
        <v>0.01</v>
      </c>
      <c r="J343" s="56">
        <f t="shared" si="428"/>
        <v>0.01</v>
      </c>
      <c r="K343" s="56">
        <f t="shared" si="428"/>
        <v>0.01</v>
      </c>
      <c r="L343" s="56">
        <f t="shared" si="428"/>
        <v>0.01</v>
      </c>
      <c r="M343" s="56">
        <f t="shared" si="428"/>
        <v>0.01</v>
      </c>
      <c r="N343" s="56">
        <f t="shared" si="428"/>
        <v>0.01</v>
      </c>
      <c r="O343" s="56">
        <f t="shared" si="428"/>
        <v>0.01</v>
      </c>
      <c r="P343" s="56">
        <f t="shared" si="428"/>
        <v>0.01</v>
      </c>
      <c r="Q343" s="56">
        <f t="shared" si="428"/>
        <v>0.01</v>
      </c>
    </row>
    <row r="344" spans="1:17">
      <c r="A344" s="8" t="s">
        <v>22</v>
      </c>
      <c r="B344" s="56">
        <f>B345+B346+B347</f>
        <v>0.14000000000000001</v>
      </c>
      <c r="C344" s="56">
        <f>C345+C346+C347</f>
        <v>7.0000000000000007E-2</v>
      </c>
      <c r="D344" s="56">
        <f t="shared" ref="D344:Q344" si="429">D345+D346+D347</f>
        <v>0.17</v>
      </c>
      <c r="E344" s="56">
        <f t="shared" si="429"/>
        <v>0.09</v>
      </c>
      <c r="F344" s="56">
        <f t="shared" si="429"/>
        <v>0.09</v>
      </c>
      <c r="G344" s="56">
        <f t="shared" si="429"/>
        <v>0.05</v>
      </c>
      <c r="H344" s="56">
        <f t="shared" si="429"/>
        <v>0.05</v>
      </c>
      <c r="I344" s="56">
        <f t="shared" si="429"/>
        <v>0.03</v>
      </c>
      <c r="J344" s="56">
        <f t="shared" si="429"/>
        <v>7.0000000000000007E-2</v>
      </c>
      <c r="K344" s="56">
        <f t="shared" si="429"/>
        <v>0.03</v>
      </c>
      <c r="L344" s="56">
        <f t="shared" si="429"/>
        <v>7.0000000000000007E-2</v>
      </c>
      <c r="M344" s="56">
        <f t="shared" si="429"/>
        <v>0.04</v>
      </c>
      <c r="N344" s="56">
        <f t="shared" si="429"/>
        <v>7.0000000000000007E-2</v>
      </c>
      <c r="O344" s="56">
        <f t="shared" si="429"/>
        <v>0.04</v>
      </c>
      <c r="P344" s="56">
        <f t="shared" si="429"/>
        <v>0.06</v>
      </c>
      <c r="Q344" s="56">
        <f t="shared" si="429"/>
        <v>0.03</v>
      </c>
    </row>
    <row r="345" spans="1:17" ht="33.75">
      <c r="A345" s="8" t="s">
        <v>23</v>
      </c>
      <c r="B345" s="56">
        <f>(B342+B343)*34%</f>
        <v>0.13</v>
      </c>
      <c r="C345" s="56">
        <f t="shared" ref="C345:Q345" si="430">(C342+C343)*34%</f>
        <v>7.0000000000000007E-2</v>
      </c>
      <c r="D345" s="56">
        <f t="shared" si="430"/>
        <v>0.16</v>
      </c>
      <c r="E345" s="56">
        <f t="shared" si="430"/>
        <v>0.09</v>
      </c>
      <c r="F345" s="56">
        <f t="shared" si="430"/>
        <v>0.09</v>
      </c>
      <c r="G345" s="56">
        <f t="shared" si="430"/>
        <v>0.05</v>
      </c>
      <c r="H345" s="56">
        <f t="shared" si="430"/>
        <v>0.05</v>
      </c>
      <c r="I345" s="56">
        <f t="shared" si="430"/>
        <v>0.03</v>
      </c>
      <c r="J345" s="56">
        <f t="shared" si="430"/>
        <v>7.0000000000000007E-2</v>
      </c>
      <c r="K345" s="56">
        <f t="shared" si="430"/>
        <v>0.03</v>
      </c>
      <c r="L345" s="56">
        <f t="shared" si="430"/>
        <v>7.0000000000000007E-2</v>
      </c>
      <c r="M345" s="56">
        <f t="shared" si="430"/>
        <v>0.04</v>
      </c>
      <c r="N345" s="56">
        <f t="shared" si="430"/>
        <v>7.0000000000000007E-2</v>
      </c>
      <c r="O345" s="56">
        <f t="shared" si="430"/>
        <v>0.04</v>
      </c>
      <c r="P345" s="56">
        <f t="shared" si="430"/>
        <v>0.06</v>
      </c>
      <c r="Q345" s="56">
        <f t="shared" si="430"/>
        <v>0.03</v>
      </c>
    </row>
    <row r="346" spans="1:17" ht="67.5">
      <c r="A346" s="8" t="s">
        <v>640</v>
      </c>
      <c r="B346" s="56">
        <f>(B342+B343)*0.08%</f>
        <v>0</v>
      </c>
      <c r="C346" s="56">
        <f t="shared" ref="C346:Q346" si="431">(C342+C343)*0.08%</f>
        <v>0</v>
      </c>
      <c r="D346" s="56">
        <f t="shared" si="431"/>
        <v>0</v>
      </c>
      <c r="E346" s="56">
        <f t="shared" si="431"/>
        <v>0</v>
      </c>
      <c r="F346" s="56">
        <f t="shared" si="431"/>
        <v>0</v>
      </c>
      <c r="G346" s="56">
        <f t="shared" si="431"/>
        <v>0</v>
      </c>
      <c r="H346" s="56">
        <f t="shared" si="431"/>
        <v>0</v>
      </c>
      <c r="I346" s="56">
        <f t="shared" si="431"/>
        <v>0</v>
      </c>
      <c r="J346" s="56">
        <f t="shared" si="431"/>
        <v>0</v>
      </c>
      <c r="K346" s="56">
        <f t="shared" si="431"/>
        <v>0</v>
      </c>
      <c r="L346" s="56">
        <f t="shared" si="431"/>
        <v>0</v>
      </c>
      <c r="M346" s="56">
        <f t="shared" si="431"/>
        <v>0</v>
      </c>
      <c r="N346" s="56">
        <f t="shared" si="431"/>
        <v>0</v>
      </c>
      <c r="O346" s="56">
        <f t="shared" si="431"/>
        <v>0</v>
      </c>
      <c r="P346" s="56">
        <f t="shared" si="431"/>
        <v>0</v>
      </c>
      <c r="Q346" s="56">
        <f t="shared" si="431"/>
        <v>0</v>
      </c>
    </row>
    <row r="347" spans="1:17" ht="33.75">
      <c r="A347" s="8" t="s">
        <v>24</v>
      </c>
      <c r="B347" s="56">
        <f>(B342+B343)*1.5%</f>
        <v>0.01</v>
      </c>
      <c r="C347" s="56">
        <f t="shared" ref="C347:Q347" si="432">(C342+C343)*1.5%</f>
        <v>0</v>
      </c>
      <c r="D347" s="56">
        <f t="shared" si="432"/>
        <v>0.01</v>
      </c>
      <c r="E347" s="56">
        <f t="shared" si="432"/>
        <v>0</v>
      </c>
      <c r="F347" s="56">
        <f t="shared" si="432"/>
        <v>0</v>
      </c>
      <c r="G347" s="56">
        <f t="shared" si="432"/>
        <v>0</v>
      </c>
      <c r="H347" s="56">
        <f t="shared" si="432"/>
        <v>0</v>
      </c>
      <c r="I347" s="56">
        <f t="shared" si="432"/>
        <v>0</v>
      </c>
      <c r="J347" s="56">
        <f t="shared" si="432"/>
        <v>0</v>
      </c>
      <c r="K347" s="56">
        <f t="shared" si="432"/>
        <v>0</v>
      </c>
      <c r="L347" s="56">
        <f t="shared" si="432"/>
        <v>0</v>
      </c>
      <c r="M347" s="56">
        <f t="shared" si="432"/>
        <v>0</v>
      </c>
      <c r="N347" s="56">
        <f t="shared" si="432"/>
        <v>0</v>
      </c>
      <c r="O347" s="56">
        <f t="shared" si="432"/>
        <v>0</v>
      </c>
      <c r="P347" s="56">
        <f t="shared" si="432"/>
        <v>0</v>
      </c>
      <c r="Q347" s="56">
        <f t="shared" si="432"/>
        <v>0</v>
      </c>
    </row>
    <row r="348" spans="1:17" ht="22.5">
      <c r="A348" s="8" t="s">
        <v>641</v>
      </c>
      <c r="B348" s="56">
        <f>B342*69.59%</f>
        <v>0.24</v>
      </c>
      <c r="C348" s="56">
        <f t="shared" ref="C348:Q348" si="433">C342*69.59%</f>
        <v>0.13</v>
      </c>
      <c r="D348" s="56">
        <f t="shared" si="433"/>
        <v>0.3</v>
      </c>
      <c r="E348" s="56">
        <f t="shared" si="433"/>
        <v>0.17</v>
      </c>
      <c r="F348" s="56">
        <f t="shared" si="433"/>
        <v>0.17</v>
      </c>
      <c r="G348" s="56">
        <f t="shared" si="433"/>
        <v>0.1</v>
      </c>
      <c r="H348" s="56">
        <f t="shared" si="433"/>
        <v>0.1</v>
      </c>
      <c r="I348" s="56">
        <f t="shared" si="433"/>
        <v>0.05</v>
      </c>
      <c r="J348" s="56">
        <f t="shared" si="433"/>
        <v>0.13</v>
      </c>
      <c r="K348" s="56">
        <f t="shared" si="433"/>
        <v>0.06</v>
      </c>
      <c r="L348" s="56">
        <f t="shared" si="433"/>
        <v>0.13</v>
      </c>
      <c r="M348" s="56">
        <f t="shared" si="433"/>
        <v>0.08</v>
      </c>
      <c r="N348" s="56">
        <f t="shared" si="433"/>
        <v>0.13</v>
      </c>
      <c r="O348" s="56">
        <f t="shared" si="433"/>
        <v>0.08</v>
      </c>
      <c r="P348" s="56">
        <f t="shared" si="433"/>
        <v>0.12</v>
      </c>
      <c r="Q348" s="56">
        <f t="shared" si="433"/>
        <v>0.05</v>
      </c>
    </row>
    <row r="349" spans="1:17" ht="22.5">
      <c r="A349" s="8" t="s">
        <v>25</v>
      </c>
      <c r="B349" s="56">
        <v>0</v>
      </c>
      <c r="C349" s="56">
        <v>0</v>
      </c>
      <c r="D349" s="56">
        <v>0</v>
      </c>
      <c r="E349" s="56">
        <v>0</v>
      </c>
      <c r="F349" s="56">
        <v>0</v>
      </c>
      <c r="G349" s="56">
        <v>0</v>
      </c>
      <c r="H349" s="56">
        <v>0</v>
      </c>
      <c r="I349" s="56">
        <v>0</v>
      </c>
      <c r="J349" s="56">
        <v>0</v>
      </c>
      <c r="K349" s="56">
        <v>0</v>
      </c>
      <c r="L349" s="56">
        <v>0</v>
      </c>
      <c r="M349" s="56">
        <v>0</v>
      </c>
      <c r="N349" s="56">
        <v>0</v>
      </c>
      <c r="O349" s="56">
        <v>0</v>
      </c>
      <c r="P349" s="56">
        <v>0</v>
      </c>
      <c r="Q349" s="56">
        <v>0</v>
      </c>
    </row>
    <row r="350" spans="1:17">
      <c r="A350" s="8" t="s">
        <v>26</v>
      </c>
      <c r="B350" s="56">
        <v>0</v>
      </c>
      <c r="C350" s="56">
        <v>0</v>
      </c>
      <c r="D350" s="56">
        <v>0</v>
      </c>
      <c r="E350" s="56">
        <v>0</v>
      </c>
      <c r="F350" s="56">
        <v>0</v>
      </c>
      <c r="G350" s="56">
        <v>0</v>
      </c>
      <c r="H350" s="56">
        <v>0</v>
      </c>
      <c r="I350" s="56">
        <v>0</v>
      </c>
      <c r="J350" s="56">
        <v>0</v>
      </c>
      <c r="K350" s="56">
        <v>0</v>
      </c>
      <c r="L350" s="56">
        <v>0</v>
      </c>
      <c r="M350" s="56">
        <v>0</v>
      </c>
      <c r="N350" s="56">
        <v>0</v>
      </c>
      <c r="O350" s="56">
        <v>0</v>
      </c>
      <c r="P350" s="56">
        <v>0</v>
      </c>
      <c r="Q350" s="56">
        <v>0</v>
      </c>
    </row>
    <row r="351" spans="1:17">
      <c r="A351" s="8" t="s">
        <v>27</v>
      </c>
      <c r="B351" s="56">
        <f>B342+B343+B344+B348</f>
        <v>0.75</v>
      </c>
      <c r="C351" s="56">
        <f t="shared" ref="C351:Q351" si="434">C342+C343+C344+C348</f>
        <v>0.4</v>
      </c>
      <c r="D351" s="56">
        <f t="shared" si="434"/>
        <v>0.93</v>
      </c>
      <c r="E351" s="56">
        <f t="shared" si="434"/>
        <v>0.53</v>
      </c>
      <c r="F351" s="56">
        <f t="shared" si="434"/>
        <v>0.53</v>
      </c>
      <c r="G351" s="56">
        <f t="shared" si="434"/>
        <v>0.31</v>
      </c>
      <c r="H351" s="56">
        <f t="shared" si="434"/>
        <v>0.31</v>
      </c>
      <c r="I351" s="56">
        <f t="shared" si="434"/>
        <v>0.16</v>
      </c>
      <c r="J351" s="56">
        <f t="shared" si="434"/>
        <v>0.4</v>
      </c>
      <c r="K351" s="56">
        <f t="shared" si="434"/>
        <v>0.19</v>
      </c>
      <c r="L351" s="56">
        <f t="shared" si="434"/>
        <v>0.4</v>
      </c>
      <c r="M351" s="56">
        <f t="shared" si="434"/>
        <v>0.24</v>
      </c>
      <c r="N351" s="56">
        <f t="shared" si="434"/>
        <v>0.4</v>
      </c>
      <c r="O351" s="56">
        <f t="shared" si="434"/>
        <v>0.24</v>
      </c>
      <c r="P351" s="56">
        <f t="shared" si="434"/>
        <v>0.36</v>
      </c>
      <c r="Q351" s="56">
        <f t="shared" si="434"/>
        <v>0.16</v>
      </c>
    </row>
    <row r="352" spans="1:17" ht="22.5">
      <c r="A352" s="8" t="s">
        <v>28</v>
      </c>
      <c r="B352" s="87">
        <v>20</v>
      </c>
      <c r="C352" s="87">
        <v>20</v>
      </c>
      <c r="D352" s="87">
        <v>20</v>
      </c>
      <c r="E352" s="87">
        <v>20</v>
      </c>
      <c r="F352" s="87">
        <v>20</v>
      </c>
      <c r="G352" s="87">
        <v>20</v>
      </c>
      <c r="H352" s="87">
        <v>20</v>
      </c>
      <c r="I352" s="87">
        <v>20</v>
      </c>
      <c r="J352" s="87">
        <v>20</v>
      </c>
      <c r="K352" s="87">
        <v>20</v>
      </c>
      <c r="L352" s="87">
        <v>20</v>
      </c>
      <c r="M352" s="87">
        <v>20</v>
      </c>
      <c r="N352" s="87">
        <v>20</v>
      </c>
      <c r="O352" s="87">
        <v>20</v>
      </c>
      <c r="P352" s="87">
        <v>20</v>
      </c>
      <c r="Q352" s="87">
        <v>20</v>
      </c>
    </row>
    <row r="353" spans="1:17">
      <c r="A353" s="8" t="s">
        <v>29</v>
      </c>
      <c r="B353" s="56">
        <f>B351*B352/100</f>
        <v>0.15</v>
      </c>
      <c r="C353" s="56">
        <f t="shared" ref="C353:Q353" si="435">C351*C352/100</f>
        <v>0.08</v>
      </c>
      <c r="D353" s="56">
        <f t="shared" si="435"/>
        <v>0.19</v>
      </c>
      <c r="E353" s="56">
        <f t="shared" si="435"/>
        <v>0.11</v>
      </c>
      <c r="F353" s="56">
        <f t="shared" si="435"/>
        <v>0.11</v>
      </c>
      <c r="G353" s="56">
        <f t="shared" si="435"/>
        <v>0.06</v>
      </c>
      <c r="H353" s="56">
        <f t="shared" si="435"/>
        <v>0.06</v>
      </c>
      <c r="I353" s="56">
        <f t="shared" si="435"/>
        <v>0.03</v>
      </c>
      <c r="J353" s="56">
        <f t="shared" si="435"/>
        <v>0.08</v>
      </c>
      <c r="K353" s="56">
        <f t="shared" si="435"/>
        <v>0.04</v>
      </c>
      <c r="L353" s="56">
        <f t="shared" si="435"/>
        <v>0.08</v>
      </c>
      <c r="M353" s="56">
        <f t="shared" si="435"/>
        <v>0.05</v>
      </c>
      <c r="N353" s="56">
        <f t="shared" si="435"/>
        <v>0.08</v>
      </c>
      <c r="O353" s="56">
        <f t="shared" si="435"/>
        <v>0.05</v>
      </c>
      <c r="P353" s="56">
        <f t="shared" si="435"/>
        <v>7.0000000000000007E-2</v>
      </c>
      <c r="Q353" s="56">
        <f t="shared" si="435"/>
        <v>0.03</v>
      </c>
    </row>
    <row r="354" spans="1:17">
      <c r="A354" s="8" t="s">
        <v>30</v>
      </c>
      <c r="B354" s="56">
        <f>B351+B353</f>
        <v>0.9</v>
      </c>
      <c r="C354" s="56">
        <f t="shared" ref="C354:Q354" si="436">C351+C353</f>
        <v>0.48</v>
      </c>
      <c r="D354" s="56">
        <f t="shared" si="436"/>
        <v>1.1200000000000001</v>
      </c>
      <c r="E354" s="56">
        <f t="shared" si="436"/>
        <v>0.64</v>
      </c>
      <c r="F354" s="56">
        <f t="shared" si="436"/>
        <v>0.64</v>
      </c>
      <c r="G354" s="56">
        <f t="shared" si="436"/>
        <v>0.37</v>
      </c>
      <c r="H354" s="56">
        <f t="shared" si="436"/>
        <v>0.37</v>
      </c>
      <c r="I354" s="56">
        <f t="shared" si="436"/>
        <v>0.19</v>
      </c>
      <c r="J354" s="56">
        <f t="shared" si="436"/>
        <v>0.48</v>
      </c>
      <c r="K354" s="56">
        <f t="shared" si="436"/>
        <v>0.23</v>
      </c>
      <c r="L354" s="56">
        <f t="shared" si="436"/>
        <v>0.48</v>
      </c>
      <c r="M354" s="56">
        <f t="shared" si="436"/>
        <v>0.28999999999999998</v>
      </c>
      <c r="N354" s="56">
        <f t="shared" si="436"/>
        <v>0.48</v>
      </c>
      <c r="O354" s="56">
        <f t="shared" si="436"/>
        <v>0.28999999999999998</v>
      </c>
      <c r="P354" s="56">
        <f t="shared" si="436"/>
        <v>0.43</v>
      </c>
      <c r="Q354" s="56">
        <f t="shared" si="436"/>
        <v>0.19</v>
      </c>
    </row>
    <row r="355" spans="1:17" ht="22.5">
      <c r="A355" s="8" t="s">
        <v>31</v>
      </c>
      <c r="B355" s="56">
        <v>0</v>
      </c>
      <c r="C355" s="56">
        <v>0</v>
      </c>
      <c r="D355" s="56">
        <v>0</v>
      </c>
      <c r="E355" s="56">
        <v>0</v>
      </c>
      <c r="F355" s="56">
        <v>0</v>
      </c>
      <c r="G355" s="56">
        <v>0</v>
      </c>
      <c r="H355" s="56">
        <v>0</v>
      </c>
      <c r="I355" s="56">
        <v>0</v>
      </c>
      <c r="J355" s="56">
        <v>0</v>
      </c>
      <c r="K355" s="56">
        <v>0</v>
      </c>
      <c r="L355" s="56">
        <v>0</v>
      </c>
      <c r="M355" s="56">
        <v>0</v>
      </c>
      <c r="N355" s="56">
        <v>0</v>
      </c>
      <c r="O355" s="56">
        <v>0</v>
      </c>
      <c r="P355" s="56">
        <v>0</v>
      </c>
      <c r="Q355" s="56">
        <v>0</v>
      </c>
    </row>
    <row r="356" spans="1:17" ht="22.5">
      <c r="A356" s="8" t="s">
        <v>32</v>
      </c>
      <c r="B356" s="56">
        <f>B354</f>
        <v>0.9</v>
      </c>
      <c r="C356" s="56">
        <f>C354</f>
        <v>0.48</v>
      </c>
      <c r="D356" s="56">
        <f t="shared" ref="D356:Q356" si="437">D354</f>
        <v>1.1200000000000001</v>
      </c>
      <c r="E356" s="56">
        <f t="shared" si="437"/>
        <v>0.64</v>
      </c>
      <c r="F356" s="56">
        <f t="shared" si="437"/>
        <v>0.64</v>
      </c>
      <c r="G356" s="56">
        <f t="shared" si="437"/>
        <v>0.37</v>
      </c>
      <c r="H356" s="56">
        <f t="shared" si="437"/>
        <v>0.37</v>
      </c>
      <c r="I356" s="56">
        <f t="shared" si="437"/>
        <v>0.19</v>
      </c>
      <c r="J356" s="56">
        <f t="shared" si="437"/>
        <v>0.48</v>
      </c>
      <c r="K356" s="56">
        <f t="shared" si="437"/>
        <v>0.23</v>
      </c>
      <c r="L356" s="56">
        <f t="shared" si="437"/>
        <v>0.48</v>
      </c>
      <c r="M356" s="56">
        <f t="shared" si="437"/>
        <v>0.28999999999999998</v>
      </c>
      <c r="N356" s="56">
        <f t="shared" si="437"/>
        <v>0.48</v>
      </c>
      <c r="O356" s="56">
        <f t="shared" si="437"/>
        <v>0.28999999999999998</v>
      </c>
      <c r="P356" s="56">
        <f t="shared" si="437"/>
        <v>0.43</v>
      </c>
      <c r="Q356" s="56">
        <f t="shared" si="437"/>
        <v>0.19</v>
      </c>
    </row>
    <row r="357" spans="1:17" ht="22.5">
      <c r="A357" s="8" t="s">
        <v>33</v>
      </c>
      <c r="B357" s="56">
        <v>0</v>
      </c>
      <c r="C357" s="56">
        <v>0</v>
      </c>
      <c r="D357" s="56">
        <v>0</v>
      </c>
      <c r="E357" s="56">
        <v>0</v>
      </c>
      <c r="F357" s="56">
        <v>0</v>
      </c>
      <c r="G357" s="56">
        <v>0</v>
      </c>
      <c r="H357" s="56">
        <v>0</v>
      </c>
      <c r="I357" s="56">
        <v>0</v>
      </c>
      <c r="J357" s="56">
        <v>0</v>
      </c>
      <c r="K357" s="56">
        <v>0</v>
      </c>
      <c r="L357" s="56">
        <v>0</v>
      </c>
      <c r="M357" s="56">
        <v>0</v>
      </c>
      <c r="N357" s="56">
        <v>0</v>
      </c>
      <c r="O357" s="56">
        <v>0</v>
      </c>
      <c r="P357" s="56">
        <v>0</v>
      </c>
      <c r="Q357" s="56">
        <v>0</v>
      </c>
    </row>
    <row r="358" spans="1:17" ht="22.5">
      <c r="A358" s="8" t="s">
        <v>34</v>
      </c>
      <c r="B358" s="56">
        <f>B356*B357</f>
        <v>0</v>
      </c>
      <c r="C358" s="56">
        <f>C356*C357</f>
        <v>0</v>
      </c>
      <c r="D358" s="56">
        <f t="shared" ref="D358:Q358" si="438">D356*D357</f>
        <v>0</v>
      </c>
      <c r="E358" s="56">
        <f t="shared" si="438"/>
        <v>0</v>
      </c>
      <c r="F358" s="56">
        <f t="shared" si="438"/>
        <v>0</v>
      </c>
      <c r="G358" s="56">
        <f t="shared" si="438"/>
        <v>0</v>
      </c>
      <c r="H358" s="56">
        <f t="shared" si="438"/>
        <v>0</v>
      </c>
      <c r="I358" s="56">
        <f t="shared" si="438"/>
        <v>0</v>
      </c>
      <c r="J358" s="56">
        <f t="shared" si="438"/>
        <v>0</v>
      </c>
      <c r="K358" s="56">
        <f t="shared" si="438"/>
        <v>0</v>
      </c>
      <c r="L358" s="56">
        <f t="shared" si="438"/>
        <v>0</v>
      </c>
      <c r="M358" s="56">
        <f t="shared" si="438"/>
        <v>0</v>
      </c>
      <c r="N358" s="56">
        <f t="shared" si="438"/>
        <v>0</v>
      </c>
      <c r="O358" s="56">
        <f t="shared" si="438"/>
        <v>0</v>
      </c>
      <c r="P358" s="56">
        <f t="shared" si="438"/>
        <v>0</v>
      </c>
      <c r="Q358" s="56">
        <f t="shared" si="438"/>
        <v>0</v>
      </c>
    </row>
    <row r="359" spans="1:17" ht="21">
      <c r="A359" s="10" t="s">
        <v>642</v>
      </c>
      <c r="B359" s="57">
        <f>B356+B358</f>
        <v>0.9</v>
      </c>
      <c r="C359" s="57">
        <f t="shared" ref="C359:Q359" si="439">C356+C358</f>
        <v>0.48</v>
      </c>
      <c r="D359" s="57">
        <f t="shared" si="439"/>
        <v>1.1200000000000001</v>
      </c>
      <c r="E359" s="57">
        <f t="shared" si="439"/>
        <v>0.64</v>
      </c>
      <c r="F359" s="57">
        <f t="shared" si="439"/>
        <v>0.64</v>
      </c>
      <c r="G359" s="57">
        <f t="shared" si="439"/>
        <v>0.37</v>
      </c>
      <c r="H359" s="57">
        <f t="shared" si="439"/>
        <v>0.37</v>
      </c>
      <c r="I359" s="57">
        <f t="shared" si="439"/>
        <v>0.19</v>
      </c>
      <c r="J359" s="57">
        <f t="shared" si="439"/>
        <v>0.48</v>
      </c>
      <c r="K359" s="57">
        <f t="shared" si="439"/>
        <v>0.23</v>
      </c>
      <c r="L359" s="57">
        <f t="shared" si="439"/>
        <v>0.48</v>
      </c>
      <c r="M359" s="57">
        <f t="shared" si="439"/>
        <v>0.28999999999999998</v>
      </c>
      <c r="N359" s="57">
        <f t="shared" si="439"/>
        <v>0.48</v>
      </c>
      <c r="O359" s="57">
        <f t="shared" si="439"/>
        <v>0.28999999999999998</v>
      </c>
      <c r="P359" s="57">
        <f t="shared" si="439"/>
        <v>0.43</v>
      </c>
      <c r="Q359" s="57">
        <f t="shared" si="439"/>
        <v>0.19</v>
      </c>
    </row>
    <row r="361" spans="1:17" ht="277.5" customHeight="1">
      <c r="A361" s="180" t="s">
        <v>19</v>
      </c>
      <c r="B361" s="184" t="s">
        <v>690</v>
      </c>
      <c r="C361" s="185"/>
      <c r="D361" s="184" t="s">
        <v>691</v>
      </c>
      <c r="E361" s="185"/>
      <c r="F361" s="184" t="s">
        <v>692</v>
      </c>
      <c r="G361" s="185"/>
      <c r="H361" s="184" t="s">
        <v>693</v>
      </c>
      <c r="I361" s="185"/>
      <c r="J361" s="184" t="s">
        <v>694</v>
      </c>
      <c r="K361" s="185"/>
      <c r="L361" s="184" t="s">
        <v>695</v>
      </c>
      <c r="M361" s="185"/>
    </row>
    <row r="362" spans="1:17" ht="31.5">
      <c r="A362" s="181"/>
      <c r="B362" s="86" t="s">
        <v>48</v>
      </c>
      <c r="C362" s="86" t="s">
        <v>49</v>
      </c>
      <c r="D362" s="86" t="s">
        <v>48</v>
      </c>
      <c r="E362" s="86" t="s">
        <v>49</v>
      </c>
      <c r="F362" s="86" t="s">
        <v>48</v>
      </c>
      <c r="G362" s="86" t="s">
        <v>49</v>
      </c>
      <c r="H362" s="86" t="s">
        <v>48</v>
      </c>
      <c r="I362" s="86" t="s">
        <v>49</v>
      </c>
      <c r="J362" s="86" t="s">
        <v>48</v>
      </c>
      <c r="K362" s="86" t="s">
        <v>49</v>
      </c>
      <c r="L362" s="86" t="s">
        <v>48</v>
      </c>
      <c r="M362" s="86" t="s">
        <v>49</v>
      </c>
    </row>
    <row r="363" spans="1:17">
      <c r="A363" s="8" t="s">
        <v>20</v>
      </c>
      <c r="B363" s="56">
        <v>0.41</v>
      </c>
      <c r="C363" s="56">
        <v>0.09</v>
      </c>
      <c r="D363" s="56">
        <v>0.28999999999999998</v>
      </c>
      <c r="E363" s="56">
        <v>0.15</v>
      </c>
      <c r="F363" s="56">
        <v>0.21</v>
      </c>
      <c r="G363" s="56">
        <v>0.15</v>
      </c>
      <c r="H363" s="56">
        <v>0.21</v>
      </c>
      <c r="I363" s="56">
        <v>0.15</v>
      </c>
      <c r="J363" s="56">
        <v>0.21</v>
      </c>
      <c r="K363" s="56">
        <v>0.15</v>
      </c>
      <c r="L363" s="56">
        <v>0.31</v>
      </c>
      <c r="M363" s="56">
        <v>0.22</v>
      </c>
    </row>
    <row r="364" spans="1:17" ht="22.5">
      <c r="A364" s="8" t="s">
        <v>21</v>
      </c>
      <c r="B364" s="56">
        <f t="shared" ref="B364:M364" si="440">B363*7.8%</f>
        <v>0.03</v>
      </c>
      <c r="C364" s="56">
        <f t="shared" si="440"/>
        <v>0.01</v>
      </c>
      <c r="D364" s="56">
        <f t="shared" si="440"/>
        <v>0.02</v>
      </c>
      <c r="E364" s="56">
        <f t="shared" si="440"/>
        <v>0.01</v>
      </c>
      <c r="F364" s="56">
        <f t="shared" si="440"/>
        <v>0.02</v>
      </c>
      <c r="G364" s="56">
        <f t="shared" si="440"/>
        <v>0.01</v>
      </c>
      <c r="H364" s="56">
        <f t="shared" si="440"/>
        <v>0.02</v>
      </c>
      <c r="I364" s="56">
        <f t="shared" si="440"/>
        <v>0.01</v>
      </c>
      <c r="J364" s="56">
        <f t="shared" si="440"/>
        <v>0.02</v>
      </c>
      <c r="K364" s="56">
        <f t="shared" si="440"/>
        <v>0.01</v>
      </c>
      <c r="L364" s="56">
        <f t="shared" si="440"/>
        <v>0.02</v>
      </c>
      <c r="M364" s="56">
        <f t="shared" si="440"/>
        <v>0.02</v>
      </c>
    </row>
    <row r="365" spans="1:17">
      <c r="A365" s="8" t="s">
        <v>22</v>
      </c>
      <c r="B365" s="56">
        <f t="shared" ref="B365:M365" si="441">B366+B367+B368</f>
        <v>0.16</v>
      </c>
      <c r="C365" s="56">
        <f t="shared" si="441"/>
        <v>0.03</v>
      </c>
      <c r="D365" s="56">
        <f t="shared" si="441"/>
        <v>0.11</v>
      </c>
      <c r="E365" s="56">
        <f t="shared" si="441"/>
        <v>0.05</v>
      </c>
      <c r="F365" s="56">
        <f t="shared" si="441"/>
        <v>0.08</v>
      </c>
      <c r="G365" s="56">
        <f t="shared" si="441"/>
        <v>0.05</v>
      </c>
      <c r="H365" s="56">
        <f t="shared" si="441"/>
        <v>0.08</v>
      </c>
      <c r="I365" s="56">
        <f t="shared" si="441"/>
        <v>0.05</v>
      </c>
      <c r="J365" s="56">
        <f t="shared" si="441"/>
        <v>0.08</v>
      </c>
      <c r="K365" s="56">
        <f t="shared" si="441"/>
        <v>0.05</v>
      </c>
      <c r="L365" s="56">
        <f t="shared" si="441"/>
        <v>0.11</v>
      </c>
      <c r="M365" s="56">
        <f t="shared" si="441"/>
        <v>0.08</v>
      </c>
    </row>
    <row r="366" spans="1:17" ht="33.75">
      <c r="A366" s="8" t="s">
        <v>23</v>
      </c>
      <c r="B366" s="56">
        <f t="shared" ref="B366:M366" si="442">(B363+B364)*34%</f>
        <v>0.15</v>
      </c>
      <c r="C366" s="56">
        <f t="shared" si="442"/>
        <v>0.03</v>
      </c>
      <c r="D366" s="56">
        <f t="shared" si="442"/>
        <v>0.11</v>
      </c>
      <c r="E366" s="56">
        <f t="shared" si="442"/>
        <v>0.05</v>
      </c>
      <c r="F366" s="56">
        <f t="shared" si="442"/>
        <v>0.08</v>
      </c>
      <c r="G366" s="56">
        <f t="shared" si="442"/>
        <v>0.05</v>
      </c>
      <c r="H366" s="56">
        <f t="shared" si="442"/>
        <v>0.08</v>
      </c>
      <c r="I366" s="56">
        <f t="shared" si="442"/>
        <v>0.05</v>
      </c>
      <c r="J366" s="56">
        <f t="shared" si="442"/>
        <v>0.08</v>
      </c>
      <c r="K366" s="56">
        <f t="shared" si="442"/>
        <v>0.05</v>
      </c>
      <c r="L366" s="56">
        <f t="shared" si="442"/>
        <v>0.11</v>
      </c>
      <c r="M366" s="56">
        <f t="shared" si="442"/>
        <v>0.08</v>
      </c>
    </row>
    <row r="367" spans="1:17" ht="67.5">
      <c r="A367" s="8" t="s">
        <v>640</v>
      </c>
      <c r="B367" s="56">
        <f t="shared" ref="B367:M367" si="443">(B363+B364)*0.08%</f>
        <v>0</v>
      </c>
      <c r="C367" s="56">
        <f t="shared" si="443"/>
        <v>0</v>
      </c>
      <c r="D367" s="56">
        <f t="shared" si="443"/>
        <v>0</v>
      </c>
      <c r="E367" s="56">
        <f t="shared" si="443"/>
        <v>0</v>
      </c>
      <c r="F367" s="56">
        <f t="shared" si="443"/>
        <v>0</v>
      </c>
      <c r="G367" s="56">
        <f t="shared" si="443"/>
        <v>0</v>
      </c>
      <c r="H367" s="56">
        <f t="shared" si="443"/>
        <v>0</v>
      </c>
      <c r="I367" s="56">
        <f t="shared" si="443"/>
        <v>0</v>
      </c>
      <c r="J367" s="56">
        <f t="shared" si="443"/>
        <v>0</v>
      </c>
      <c r="K367" s="56">
        <f t="shared" si="443"/>
        <v>0</v>
      </c>
      <c r="L367" s="56">
        <f t="shared" si="443"/>
        <v>0</v>
      </c>
      <c r="M367" s="56">
        <f t="shared" si="443"/>
        <v>0</v>
      </c>
    </row>
    <row r="368" spans="1:17" ht="33.75">
      <c r="A368" s="8" t="s">
        <v>24</v>
      </c>
      <c r="B368" s="56">
        <f t="shared" ref="B368:M368" si="444">(B363+B364)*1.5%</f>
        <v>0.01</v>
      </c>
      <c r="C368" s="56">
        <f t="shared" si="444"/>
        <v>0</v>
      </c>
      <c r="D368" s="56">
        <f t="shared" si="444"/>
        <v>0</v>
      </c>
      <c r="E368" s="56">
        <f t="shared" si="444"/>
        <v>0</v>
      </c>
      <c r="F368" s="56">
        <f t="shared" si="444"/>
        <v>0</v>
      </c>
      <c r="G368" s="56">
        <f t="shared" si="444"/>
        <v>0</v>
      </c>
      <c r="H368" s="56">
        <f t="shared" si="444"/>
        <v>0</v>
      </c>
      <c r="I368" s="56">
        <f t="shared" si="444"/>
        <v>0</v>
      </c>
      <c r="J368" s="56">
        <f t="shared" si="444"/>
        <v>0</v>
      </c>
      <c r="K368" s="56">
        <f t="shared" si="444"/>
        <v>0</v>
      </c>
      <c r="L368" s="56">
        <f t="shared" si="444"/>
        <v>0</v>
      </c>
      <c r="M368" s="56">
        <f t="shared" si="444"/>
        <v>0</v>
      </c>
    </row>
    <row r="369" spans="1:13" ht="22.5">
      <c r="A369" s="8" t="s">
        <v>641</v>
      </c>
      <c r="B369" s="56">
        <f t="shared" ref="B369:M369" si="445">B363*69.59%</f>
        <v>0.28999999999999998</v>
      </c>
      <c r="C369" s="56">
        <f t="shared" si="445"/>
        <v>0.06</v>
      </c>
      <c r="D369" s="56">
        <f t="shared" si="445"/>
        <v>0.2</v>
      </c>
      <c r="E369" s="56">
        <f t="shared" si="445"/>
        <v>0.1</v>
      </c>
      <c r="F369" s="56">
        <f t="shared" si="445"/>
        <v>0.15</v>
      </c>
      <c r="G369" s="56">
        <f t="shared" si="445"/>
        <v>0.1</v>
      </c>
      <c r="H369" s="56">
        <f t="shared" si="445"/>
        <v>0.15</v>
      </c>
      <c r="I369" s="56">
        <f t="shared" si="445"/>
        <v>0.1</v>
      </c>
      <c r="J369" s="56">
        <f t="shared" si="445"/>
        <v>0.15</v>
      </c>
      <c r="K369" s="56">
        <f t="shared" si="445"/>
        <v>0.1</v>
      </c>
      <c r="L369" s="56">
        <f t="shared" si="445"/>
        <v>0.22</v>
      </c>
      <c r="M369" s="56">
        <f t="shared" si="445"/>
        <v>0.15</v>
      </c>
    </row>
    <row r="370" spans="1:13" ht="22.5">
      <c r="A370" s="8" t="s">
        <v>25</v>
      </c>
      <c r="B370" s="56">
        <v>0</v>
      </c>
      <c r="C370" s="56">
        <v>0</v>
      </c>
      <c r="D370" s="56">
        <v>0</v>
      </c>
      <c r="E370" s="56">
        <v>0</v>
      </c>
      <c r="F370" s="56">
        <v>0</v>
      </c>
      <c r="G370" s="56">
        <v>0</v>
      </c>
      <c r="H370" s="56">
        <v>0</v>
      </c>
      <c r="I370" s="56">
        <v>0</v>
      </c>
      <c r="J370" s="56">
        <v>0</v>
      </c>
      <c r="K370" s="56">
        <v>0</v>
      </c>
      <c r="L370" s="56">
        <v>0</v>
      </c>
      <c r="M370" s="56">
        <v>0</v>
      </c>
    </row>
    <row r="371" spans="1:13">
      <c r="A371" s="8" t="s">
        <v>26</v>
      </c>
      <c r="B371" s="56">
        <v>0</v>
      </c>
      <c r="C371" s="56">
        <v>0</v>
      </c>
      <c r="D371" s="56">
        <v>0</v>
      </c>
      <c r="E371" s="56">
        <v>0</v>
      </c>
      <c r="F371" s="56">
        <v>0</v>
      </c>
      <c r="G371" s="56">
        <v>0</v>
      </c>
      <c r="H371" s="56">
        <v>0</v>
      </c>
      <c r="I371" s="56">
        <v>0</v>
      </c>
      <c r="J371" s="56">
        <v>0</v>
      </c>
      <c r="K371" s="56">
        <v>0</v>
      </c>
      <c r="L371" s="56">
        <v>0</v>
      </c>
      <c r="M371" s="56">
        <v>0</v>
      </c>
    </row>
    <row r="372" spans="1:13">
      <c r="A372" s="8" t="s">
        <v>27</v>
      </c>
      <c r="B372" s="56">
        <f t="shared" ref="B372:M372" si="446">B363+B364+B365+B369</f>
        <v>0.89</v>
      </c>
      <c r="C372" s="56">
        <f t="shared" si="446"/>
        <v>0.19</v>
      </c>
      <c r="D372" s="56">
        <f t="shared" si="446"/>
        <v>0.62</v>
      </c>
      <c r="E372" s="56">
        <f t="shared" si="446"/>
        <v>0.31</v>
      </c>
      <c r="F372" s="56">
        <f t="shared" si="446"/>
        <v>0.46</v>
      </c>
      <c r="G372" s="56">
        <f t="shared" si="446"/>
        <v>0.31</v>
      </c>
      <c r="H372" s="56">
        <f t="shared" si="446"/>
        <v>0.46</v>
      </c>
      <c r="I372" s="56">
        <f t="shared" si="446"/>
        <v>0.31</v>
      </c>
      <c r="J372" s="56">
        <f t="shared" si="446"/>
        <v>0.46</v>
      </c>
      <c r="K372" s="56">
        <f t="shared" si="446"/>
        <v>0.31</v>
      </c>
      <c r="L372" s="56">
        <f t="shared" si="446"/>
        <v>0.66</v>
      </c>
      <c r="M372" s="56">
        <f t="shared" si="446"/>
        <v>0.47</v>
      </c>
    </row>
    <row r="373" spans="1:13" ht="22.5">
      <c r="A373" s="8" t="s">
        <v>28</v>
      </c>
      <c r="B373" s="87">
        <v>20</v>
      </c>
      <c r="C373" s="87">
        <v>20</v>
      </c>
      <c r="D373" s="87">
        <v>20</v>
      </c>
      <c r="E373" s="87">
        <v>20</v>
      </c>
      <c r="F373" s="87">
        <v>20</v>
      </c>
      <c r="G373" s="87">
        <v>20</v>
      </c>
      <c r="H373" s="87">
        <v>20</v>
      </c>
      <c r="I373" s="87">
        <v>20</v>
      </c>
      <c r="J373" s="87">
        <v>20</v>
      </c>
      <c r="K373" s="87">
        <v>20</v>
      </c>
      <c r="L373" s="87">
        <v>20</v>
      </c>
      <c r="M373" s="87">
        <v>20</v>
      </c>
    </row>
    <row r="374" spans="1:13">
      <c r="A374" s="8" t="s">
        <v>29</v>
      </c>
      <c r="B374" s="56">
        <f t="shared" ref="B374:M374" si="447">B372*B373/100</f>
        <v>0.18</v>
      </c>
      <c r="C374" s="56">
        <f t="shared" si="447"/>
        <v>0.04</v>
      </c>
      <c r="D374" s="56">
        <f t="shared" si="447"/>
        <v>0.12</v>
      </c>
      <c r="E374" s="56">
        <f t="shared" si="447"/>
        <v>0.06</v>
      </c>
      <c r="F374" s="56">
        <f t="shared" si="447"/>
        <v>0.09</v>
      </c>
      <c r="G374" s="56">
        <f t="shared" si="447"/>
        <v>0.06</v>
      </c>
      <c r="H374" s="56">
        <f t="shared" si="447"/>
        <v>0.09</v>
      </c>
      <c r="I374" s="56">
        <f t="shared" si="447"/>
        <v>0.06</v>
      </c>
      <c r="J374" s="56">
        <f t="shared" si="447"/>
        <v>0.09</v>
      </c>
      <c r="K374" s="56">
        <f t="shared" si="447"/>
        <v>0.06</v>
      </c>
      <c r="L374" s="56">
        <f t="shared" si="447"/>
        <v>0.13</v>
      </c>
      <c r="M374" s="56">
        <f t="shared" si="447"/>
        <v>0.09</v>
      </c>
    </row>
    <row r="375" spans="1:13">
      <c r="A375" s="8" t="s">
        <v>30</v>
      </c>
      <c r="B375" s="56">
        <f t="shared" ref="B375:M375" si="448">B372+B374</f>
        <v>1.07</v>
      </c>
      <c r="C375" s="56">
        <f t="shared" si="448"/>
        <v>0.23</v>
      </c>
      <c r="D375" s="56">
        <f t="shared" si="448"/>
        <v>0.74</v>
      </c>
      <c r="E375" s="56">
        <f t="shared" si="448"/>
        <v>0.37</v>
      </c>
      <c r="F375" s="56">
        <f t="shared" si="448"/>
        <v>0.55000000000000004</v>
      </c>
      <c r="G375" s="56">
        <f t="shared" si="448"/>
        <v>0.37</v>
      </c>
      <c r="H375" s="56">
        <f t="shared" si="448"/>
        <v>0.55000000000000004</v>
      </c>
      <c r="I375" s="56">
        <f t="shared" si="448"/>
        <v>0.37</v>
      </c>
      <c r="J375" s="56">
        <f t="shared" si="448"/>
        <v>0.55000000000000004</v>
      </c>
      <c r="K375" s="56">
        <f t="shared" si="448"/>
        <v>0.37</v>
      </c>
      <c r="L375" s="56">
        <f t="shared" si="448"/>
        <v>0.79</v>
      </c>
      <c r="M375" s="56">
        <f t="shared" si="448"/>
        <v>0.56000000000000005</v>
      </c>
    </row>
    <row r="376" spans="1:13" ht="22.5">
      <c r="A376" s="8" t="s">
        <v>31</v>
      </c>
      <c r="B376" s="56">
        <v>0</v>
      </c>
      <c r="C376" s="56">
        <v>0</v>
      </c>
      <c r="D376" s="56">
        <v>0</v>
      </c>
      <c r="E376" s="56">
        <v>0</v>
      </c>
      <c r="F376" s="56">
        <v>0</v>
      </c>
      <c r="G376" s="56">
        <v>0</v>
      </c>
      <c r="H376" s="56">
        <v>0</v>
      </c>
      <c r="I376" s="56">
        <v>0</v>
      </c>
      <c r="J376" s="56">
        <v>0</v>
      </c>
      <c r="K376" s="56">
        <v>0</v>
      </c>
      <c r="L376" s="56">
        <v>0</v>
      </c>
      <c r="M376" s="56">
        <v>0</v>
      </c>
    </row>
    <row r="377" spans="1:13" ht="22.5">
      <c r="A377" s="8" t="s">
        <v>32</v>
      </c>
      <c r="B377" s="56">
        <f t="shared" ref="B377:M377" si="449">B375</f>
        <v>1.07</v>
      </c>
      <c r="C377" s="56">
        <f t="shared" si="449"/>
        <v>0.23</v>
      </c>
      <c r="D377" s="56">
        <f t="shared" si="449"/>
        <v>0.74</v>
      </c>
      <c r="E377" s="56">
        <f t="shared" si="449"/>
        <v>0.37</v>
      </c>
      <c r="F377" s="56">
        <f t="shared" si="449"/>
        <v>0.55000000000000004</v>
      </c>
      <c r="G377" s="56">
        <f t="shared" si="449"/>
        <v>0.37</v>
      </c>
      <c r="H377" s="56">
        <f t="shared" si="449"/>
        <v>0.55000000000000004</v>
      </c>
      <c r="I377" s="56">
        <f t="shared" si="449"/>
        <v>0.37</v>
      </c>
      <c r="J377" s="56">
        <f t="shared" si="449"/>
        <v>0.55000000000000004</v>
      </c>
      <c r="K377" s="56">
        <f t="shared" si="449"/>
        <v>0.37</v>
      </c>
      <c r="L377" s="56">
        <f t="shared" si="449"/>
        <v>0.79</v>
      </c>
      <c r="M377" s="56">
        <f t="shared" si="449"/>
        <v>0.56000000000000005</v>
      </c>
    </row>
    <row r="378" spans="1:13" ht="22.5">
      <c r="A378" s="8" t="s">
        <v>33</v>
      </c>
      <c r="B378" s="56">
        <v>0</v>
      </c>
      <c r="C378" s="56">
        <v>0</v>
      </c>
      <c r="D378" s="56">
        <v>0</v>
      </c>
      <c r="E378" s="56">
        <v>0</v>
      </c>
      <c r="F378" s="56">
        <v>0</v>
      </c>
      <c r="G378" s="56">
        <v>0</v>
      </c>
      <c r="H378" s="56">
        <v>0</v>
      </c>
      <c r="I378" s="56">
        <v>0</v>
      </c>
      <c r="J378" s="56">
        <v>0</v>
      </c>
      <c r="K378" s="56">
        <v>0</v>
      </c>
      <c r="L378" s="56">
        <v>0</v>
      </c>
      <c r="M378" s="56">
        <v>0</v>
      </c>
    </row>
    <row r="379" spans="1:13" ht="22.5">
      <c r="A379" s="8" t="s">
        <v>34</v>
      </c>
      <c r="B379" s="56">
        <f t="shared" ref="B379:M379" si="450">B377*B378</f>
        <v>0</v>
      </c>
      <c r="C379" s="56">
        <f t="shared" si="450"/>
        <v>0</v>
      </c>
      <c r="D379" s="56">
        <f t="shared" si="450"/>
        <v>0</v>
      </c>
      <c r="E379" s="56">
        <f t="shared" si="450"/>
        <v>0</v>
      </c>
      <c r="F379" s="56">
        <f t="shared" si="450"/>
        <v>0</v>
      </c>
      <c r="G379" s="56">
        <f t="shared" si="450"/>
        <v>0</v>
      </c>
      <c r="H379" s="56">
        <f t="shared" si="450"/>
        <v>0</v>
      </c>
      <c r="I379" s="56">
        <f t="shared" si="450"/>
        <v>0</v>
      </c>
      <c r="J379" s="56">
        <f t="shared" si="450"/>
        <v>0</v>
      </c>
      <c r="K379" s="56">
        <f t="shared" si="450"/>
        <v>0</v>
      </c>
      <c r="L379" s="56">
        <f t="shared" si="450"/>
        <v>0</v>
      </c>
      <c r="M379" s="56">
        <f t="shared" si="450"/>
        <v>0</v>
      </c>
    </row>
    <row r="380" spans="1:13" ht="21">
      <c r="A380" s="10" t="s">
        <v>642</v>
      </c>
      <c r="B380" s="57">
        <f t="shared" ref="B380:M380" si="451">B377+B379</f>
        <v>1.07</v>
      </c>
      <c r="C380" s="57">
        <f t="shared" si="451"/>
        <v>0.23</v>
      </c>
      <c r="D380" s="57">
        <f t="shared" si="451"/>
        <v>0.74</v>
      </c>
      <c r="E380" s="57">
        <f t="shared" si="451"/>
        <v>0.37</v>
      </c>
      <c r="F380" s="57">
        <f t="shared" si="451"/>
        <v>0.55000000000000004</v>
      </c>
      <c r="G380" s="57">
        <f t="shared" si="451"/>
        <v>0.37</v>
      </c>
      <c r="H380" s="57">
        <f t="shared" si="451"/>
        <v>0.55000000000000004</v>
      </c>
      <c r="I380" s="57">
        <f t="shared" si="451"/>
        <v>0.37</v>
      </c>
      <c r="J380" s="57">
        <f t="shared" si="451"/>
        <v>0.55000000000000004</v>
      </c>
      <c r="K380" s="57">
        <f t="shared" si="451"/>
        <v>0.37</v>
      </c>
      <c r="L380" s="57">
        <f t="shared" si="451"/>
        <v>0.79</v>
      </c>
      <c r="M380" s="57">
        <f t="shared" si="451"/>
        <v>0.56000000000000005</v>
      </c>
    </row>
    <row r="383" spans="1:13">
      <c r="A383" s="180" t="s">
        <v>19</v>
      </c>
      <c r="B383" s="184" t="s">
        <v>696</v>
      </c>
      <c r="C383" s="185"/>
      <c r="D383" s="184" t="s">
        <v>697</v>
      </c>
      <c r="E383" s="185"/>
      <c r="F383" s="184" t="s">
        <v>698</v>
      </c>
      <c r="G383" s="185"/>
      <c r="H383" s="184" t="s">
        <v>699</v>
      </c>
      <c r="I383" s="185"/>
      <c r="J383" s="184" t="s">
        <v>700</v>
      </c>
      <c r="K383" s="185"/>
      <c r="L383" s="184" t="s">
        <v>701</v>
      </c>
      <c r="M383" s="185"/>
    </row>
    <row r="384" spans="1:13" ht="31.5">
      <c r="A384" s="181"/>
      <c r="B384" s="86" t="s">
        <v>48</v>
      </c>
      <c r="C384" s="86" t="s">
        <v>49</v>
      </c>
      <c r="D384" s="86" t="s">
        <v>48</v>
      </c>
      <c r="E384" s="86" t="s">
        <v>49</v>
      </c>
      <c r="F384" s="86" t="s">
        <v>48</v>
      </c>
      <c r="G384" s="86" t="s">
        <v>49</v>
      </c>
      <c r="H384" s="86" t="s">
        <v>48</v>
      </c>
      <c r="I384" s="86" t="s">
        <v>49</v>
      </c>
      <c r="J384" s="86" t="s">
        <v>48</v>
      </c>
      <c r="K384" s="86" t="s">
        <v>49</v>
      </c>
      <c r="L384" s="86" t="s">
        <v>48</v>
      </c>
      <c r="M384" s="86" t="s">
        <v>49</v>
      </c>
    </row>
    <row r="385" spans="1:13">
      <c r="A385" s="8" t="s">
        <v>20</v>
      </c>
      <c r="B385" s="56">
        <v>0.33</v>
      </c>
      <c r="C385" s="56">
        <v>0.15</v>
      </c>
      <c r="D385" s="56">
        <v>0.31</v>
      </c>
      <c r="E385" s="56">
        <v>0.22</v>
      </c>
      <c r="F385" s="56">
        <v>0.31</v>
      </c>
      <c r="G385" s="56">
        <v>0.22</v>
      </c>
      <c r="H385" s="56">
        <v>0.21</v>
      </c>
      <c r="I385" s="56">
        <v>0.15</v>
      </c>
      <c r="J385" s="56">
        <v>0.35</v>
      </c>
      <c r="K385" s="56">
        <v>0.17</v>
      </c>
      <c r="L385" s="56">
        <v>0.21</v>
      </c>
      <c r="M385" s="56">
        <v>0.15</v>
      </c>
    </row>
    <row r="386" spans="1:13" ht="22.5">
      <c r="A386" s="8" t="s">
        <v>21</v>
      </c>
      <c r="B386" s="56">
        <f>B385*7.8%</f>
        <v>0.03</v>
      </c>
      <c r="C386" s="56">
        <f t="shared" ref="C386:M386" si="452">C385*7.8%</f>
        <v>0.01</v>
      </c>
      <c r="D386" s="56">
        <f t="shared" si="452"/>
        <v>0.02</v>
      </c>
      <c r="E386" s="56">
        <f t="shared" si="452"/>
        <v>0.02</v>
      </c>
      <c r="F386" s="56">
        <f t="shared" si="452"/>
        <v>0.02</v>
      </c>
      <c r="G386" s="56">
        <f t="shared" si="452"/>
        <v>0.02</v>
      </c>
      <c r="H386" s="56">
        <f t="shared" si="452"/>
        <v>0.02</v>
      </c>
      <c r="I386" s="56">
        <f t="shared" si="452"/>
        <v>0.01</v>
      </c>
      <c r="J386" s="56">
        <f t="shared" si="452"/>
        <v>0.03</v>
      </c>
      <c r="K386" s="56">
        <f t="shared" si="452"/>
        <v>0.01</v>
      </c>
      <c r="L386" s="56">
        <f t="shared" si="452"/>
        <v>0.02</v>
      </c>
      <c r="M386" s="56">
        <f t="shared" si="452"/>
        <v>0.01</v>
      </c>
    </row>
    <row r="387" spans="1:13">
      <c r="A387" s="8" t="s">
        <v>22</v>
      </c>
      <c r="B387" s="56">
        <f>B388+B389+B390</f>
        <v>0.13</v>
      </c>
      <c r="C387" s="56">
        <f>C388+C389+C390</f>
        <v>0.05</v>
      </c>
      <c r="D387" s="56">
        <f t="shared" ref="D387:M387" si="453">D388+D389+D390</f>
        <v>0.11</v>
      </c>
      <c r="E387" s="56">
        <f t="shared" si="453"/>
        <v>0.08</v>
      </c>
      <c r="F387" s="56">
        <f t="shared" si="453"/>
        <v>0.11</v>
      </c>
      <c r="G387" s="56">
        <f t="shared" si="453"/>
        <v>0.08</v>
      </c>
      <c r="H387" s="56">
        <f t="shared" si="453"/>
        <v>0.08</v>
      </c>
      <c r="I387" s="56">
        <f t="shared" si="453"/>
        <v>0.05</v>
      </c>
      <c r="J387" s="56">
        <f t="shared" si="453"/>
        <v>0.14000000000000001</v>
      </c>
      <c r="K387" s="56">
        <f t="shared" si="453"/>
        <v>0.06</v>
      </c>
      <c r="L387" s="56">
        <f t="shared" si="453"/>
        <v>0.08</v>
      </c>
      <c r="M387" s="56">
        <f t="shared" si="453"/>
        <v>0.05</v>
      </c>
    </row>
    <row r="388" spans="1:13" ht="33.75">
      <c r="A388" s="8" t="s">
        <v>23</v>
      </c>
      <c r="B388" s="56">
        <f>(B385+B386)*34%</f>
        <v>0.12</v>
      </c>
      <c r="C388" s="56">
        <f t="shared" ref="C388:M388" si="454">(C385+C386)*34%</f>
        <v>0.05</v>
      </c>
      <c r="D388" s="56">
        <f t="shared" si="454"/>
        <v>0.11</v>
      </c>
      <c r="E388" s="56">
        <f t="shared" si="454"/>
        <v>0.08</v>
      </c>
      <c r="F388" s="56">
        <f t="shared" si="454"/>
        <v>0.11</v>
      </c>
      <c r="G388" s="56">
        <f t="shared" si="454"/>
        <v>0.08</v>
      </c>
      <c r="H388" s="56">
        <f t="shared" si="454"/>
        <v>0.08</v>
      </c>
      <c r="I388" s="56">
        <f t="shared" si="454"/>
        <v>0.05</v>
      </c>
      <c r="J388" s="56">
        <f t="shared" si="454"/>
        <v>0.13</v>
      </c>
      <c r="K388" s="56">
        <f t="shared" si="454"/>
        <v>0.06</v>
      </c>
      <c r="L388" s="56">
        <f t="shared" si="454"/>
        <v>0.08</v>
      </c>
      <c r="M388" s="56">
        <f t="shared" si="454"/>
        <v>0.05</v>
      </c>
    </row>
    <row r="389" spans="1:13" ht="67.5">
      <c r="A389" s="8" t="s">
        <v>640</v>
      </c>
      <c r="B389" s="56">
        <f>(B385+B386)*0.08%</f>
        <v>0</v>
      </c>
      <c r="C389" s="56">
        <f t="shared" ref="C389:M389" si="455">(C385+C386)*0.08%</f>
        <v>0</v>
      </c>
      <c r="D389" s="56">
        <f t="shared" si="455"/>
        <v>0</v>
      </c>
      <c r="E389" s="56">
        <f t="shared" si="455"/>
        <v>0</v>
      </c>
      <c r="F389" s="56">
        <f t="shared" si="455"/>
        <v>0</v>
      </c>
      <c r="G389" s="56">
        <f t="shared" si="455"/>
        <v>0</v>
      </c>
      <c r="H389" s="56">
        <f t="shared" si="455"/>
        <v>0</v>
      </c>
      <c r="I389" s="56">
        <f t="shared" si="455"/>
        <v>0</v>
      </c>
      <c r="J389" s="56">
        <f t="shared" si="455"/>
        <v>0</v>
      </c>
      <c r="K389" s="56">
        <f t="shared" si="455"/>
        <v>0</v>
      </c>
      <c r="L389" s="56">
        <f t="shared" si="455"/>
        <v>0</v>
      </c>
      <c r="M389" s="56">
        <f t="shared" si="455"/>
        <v>0</v>
      </c>
    </row>
    <row r="390" spans="1:13" ht="33.75">
      <c r="A390" s="8" t="s">
        <v>24</v>
      </c>
      <c r="B390" s="56">
        <f>(B385+B386)*1.5%</f>
        <v>0.01</v>
      </c>
      <c r="C390" s="56">
        <f t="shared" ref="C390:M390" si="456">(C385+C386)*1.5%</f>
        <v>0</v>
      </c>
      <c r="D390" s="56">
        <f t="shared" si="456"/>
        <v>0</v>
      </c>
      <c r="E390" s="56">
        <f t="shared" si="456"/>
        <v>0</v>
      </c>
      <c r="F390" s="56">
        <f t="shared" si="456"/>
        <v>0</v>
      </c>
      <c r="G390" s="56">
        <f t="shared" si="456"/>
        <v>0</v>
      </c>
      <c r="H390" s="56">
        <f t="shared" si="456"/>
        <v>0</v>
      </c>
      <c r="I390" s="56">
        <f t="shared" si="456"/>
        <v>0</v>
      </c>
      <c r="J390" s="56">
        <f t="shared" si="456"/>
        <v>0.01</v>
      </c>
      <c r="K390" s="56">
        <f t="shared" si="456"/>
        <v>0</v>
      </c>
      <c r="L390" s="56">
        <f t="shared" si="456"/>
        <v>0</v>
      </c>
      <c r="M390" s="56">
        <f t="shared" si="456"/>
        <v>0</v>
      </c>
    </row>
    <row r="391" spans="1:13" ht="22.5">
      <c r="A391" s="8" t="s">
        <v>641</v>
      </c>
      <c r="B391" s="56">
        <f>B385*69.59%</f>
        <v>0.23</v>
      </c>
      <c r="C391" s="56">
        <f t="shared" ref="C391:M391" si="457">C385*69.59%</f>
        <v>0.1</v>
      </c>
      <c r="D391" s="56">
        <f t="shared" si="457"/>
        <v>0.22</v>
      </c>
      <c r="E391" s="56">
        <f t="shared" si="457"/>
        <v>0.15</v>
      </c>
      <c r="F391" s="56">
        <f t="shared" si="457"/>
        <v>0.22</v>
      </c>
      <c r="G391" s="56">
        <f t="shared" si="457"/>
        <v>0.15</v>
      </c>
      <c r="H391" s="56">
        <f t="shared" si="457"/>
        <v>0.15</v>
      </c>
      <c r="I391" s="56">
        <f t="shared" si="457"/>
        <v>0.1</v>
      </c>
      <c r="J391" s="56">
        <f t="shared" si="457"/>
        <v>0.24</v>
      </c>
      <c r="K391" s="56">
        <f t="shared" si="457"/>
        <v>0.12</v>
      </c>
      <c r="L391" s="56">
        <f t="shared" si="457"/>
        <v>0.15</v>
      </c>
      <c r="M391" s="56">
        <f t="shared" si="457"/>
        <v>0.1</v>
      </c>
    </row>
    <row r="392" spans="1:13" ht="22.5">
      <c r="A392" s="8" t="s">
        <v>25</v>
      </c>
      <c r="B392" s="56">
        <v>0</v>
      </c>
      <c r="C392" s="56">
        <v>0</v>
      </c>
      <c r="D392" s="56">
        <v>0</v>
      </c>
      <c r="E392" s="56">
        <v>0</v>
      </c>
      <c r="F392" s="56">
        <v>0</v>
      </c>
      <c r="G392" s="56">
        <v>0</v>
      </c>
      <c r="H392" s="56">
        <v>0</v>
      </c>
      <c r="I392" s="56">
        <v>0</v>
      </c>
      <c r="J392" s="56">
        <v>0</v>
      </c>
      <c r="K392" s="56">
        <v>0</v>
      </c>
      <c r="L392" s="56">
        <v>0</v>
      </c>
      <c r="M392" s="56">
        <v>0</v>
      </c>
    </row>
    <row r="393" spans="1:13">
      <c r="A393" s="8" t="s">
        <v>26</v>
      </c>
      <c r="B393" s="56">
        <v>0</v>
      </c>
      <c r="C393" s="56">
        <v>0</v>
      </c>
      <c r="D393" s="56">
        <v>0</v>
      </c>
      <c r="E393" s="56">
        <v>0</v>
      </c>
      <c r="F393" s="56">
        <v>0</v>
      </c>
      <c r="G393" s="56">
        <v>0</v>
      </c>
      <c r="H393" s="56">
        <v>0</v>
      </c>
      <c r="I393" s="56">
        <v>0</v>
      </c>
      <c r="J393" s="56">
        <v>0</v>
      </c>
      <c r="K393" s="56">
        <v>0</v>
      </c>
      <c r="L393" s="56">
        <v>0</v>
      </c>
      <c r="M393" s="56">
        <v>0</v>
      </c>
    </row>
    <row r="394" spans="1:13">
      <c r="A394" s="8" t="s">
        <v>27</v>
      </c>
      <c r="B394" s="56">
        <f>B385+B386+B387+B391</f>
        <v>0.72</v>
      </c>
      <c r="C394" s="56">
        <f t="shared" ref="C394:M394" si="458">C385+C386+C387+C391</f>
        <v>0.31</v>
      </c>
      <c r="D394" s="56">
        <f t="shared" si="458"/>
        <v>0.66</v>
      </c>
      <c r="E394" s="56">
        <f t="shared" si="458"/>
        <v>0.47</v>
      </c>
      <c r="F394" s="56">
        <f t="shared" si="458"/>
        <v>0.66</v>
      </c>
      <c r="G394" s="56">
        <f t="shared" si="458"/>
        <v>0.47</v>
      </c>
      <c r="H394" s="56">
        <f t="shared" si="458"/>
        <v>0.46</v>
      </c>
      <c r="I394" s="56">
        <f t="shared" si="458"/>
        <v>0.31</v>
      </c>
      <c r="J394" s="56">
        <f t="shared" si="458"/>
        <v>0.76</v>
      </c>
      <c r="K394" s="56">
        <f t="shared" si="458"/>
        <v>0.36</v>
      </c>
      <c r="L394" s="56">
        <f t="shared" si="458"/>
        <v>0.46</v>
      </c>
      <c r="M394" s="56">
        <f t="shared" si="458"/>
        <v>0.31</v>
      </c>
    </row>
    <row r="395" spans="1:13" ht="22.5">
      <c r="A395" s="8" t="s">
        <v>28</v>
      </c>
      <c r="B395" s="87">
        <v>20</v>
      </c>
      <c r="C395" s="87">
        <v>20</v>
      </c>
      <c r="D395" s="87">
        <v>20</v>
      </c>
      <c r="E395" s="87">
        <v>20</v>
      </c>
      <c r="F395" s="87">
        <v>20</v>
      </c>
      <c r="G395" s="87">
        <v>20</v>
      </c>
      <c r="H395" s="87">
        <v>20</v>
      </c>
      <c r="I395" s="87">
        <v>20</v>
      </c>
      <c r="J395" s="87">
        <v>20</v>
      </c>
      <c r="K395" s="87">
        <v>20</v>
      </c>
      <c r="L395" s="87">
        <v>20</v>
      </c>
      <c r="M395" s="87">
        <v>20</v>
      </c>
    </row>
    <row r="396" spans="1:13">
      <c r="A396" s="8" t="s">
        <v>29</v>
      </c>
      <c r="B396" s="56">
        <f>B394*B395/100</f>
        <v>0.14000000000000001</v>
      </c>
      <c r="C396" s="56">
        <f t="shared" ref="C396:M396" si="459">C394*C395/100</f>
        <v>0.06</v>
      </c>
      <c r="D396" s="56">
        <f t="shared" si="459"/>
        <v>0.13</v>
      </c>
      <c r="E396" s="56">
        <f t="shared" si="459"/>
        <v>0.09</v>
      </c>
      <c r="F396" s="56">
        <f t="shared" si="459"/>
        <v>0.13</v>
      </c>
      <c r="G396" s="56">
        <f t="shared" si="459"/>
        <v>0.09</v>
      </c>
      <c r="H396" s="56">
        <f t="shared" si="459"/>
        <v>0.09</v>
      </c>
      <c r="I396" s="56">
        <f t="shared" si="459"/>
        <v>0.06</v>
      </c>
      <c r="J396" s="56">
        <f t="shared" si="459"/>
        <v>0.15</v>
      </c>
      <c r="K396" s="56">
        <f t="shared" si="459"/>
        <v>7.0000000000000007E-2</v>
      </c>
      <c r="L396" s="56">
        <f t="shared" si="459"/>
        <v>0.09</v>
      </c>
      <c r="M396" s="56">
        <f t="shared" si="459"/>
        <v>0.06</v>
      </c>
    </row>
    <row r="397" spans="1:13">
      <c r="A397" s="8" t="s">
        <v>30</v>
      </c>
      <c r="B397" s="56">
        <f>B394+B396</f>
        <v>0.86</v>
      </c>
      <c r="C397" s="56">
        <f t="shared" ref="C397:M397" si="460">C394+C396</f>
        <v>0.37</v>
      </c>
      <c r="D397" s="56">
        <f t="shared" si="460"/>
        <v>0.79</v>
      </c>
      <c r="E397" s="56">
        <f t="shared" si="460"/>
        <v>0.56000000000000005</v>
      </c>
      <c r="F397" s="56">
        <f t="shared" si="460"/>
        <v>0.79</v>
      </c>
      <c r="G397" s="56">
        <f t="shared" si="460"/>
        <v>0.56000000000000005</v>
      </c>
      <c r="H397" s="56">
        <f t="shared" si="460"/>
        <v>0.55000000000000004</v>
      </c>
      <c r="I397" s="56">
        <f t="shared" si="460"/>
        <v>0.37</v>
      </c>
      <c r="J397" s="56">
        <f t="shared" si="460"/>
        <v>0.91</v>
      </c>
      <c r="K397" s="56">
        <f t="shared" si="460"/>
        <v>0.43</v>
      </c>
      <c r="L397" s="56">
        <f t="shared" si="460"/>
        <v>0.55000000000000004</v>
      </c>
      <c r="M397" s="56">
        <f t="shared" si="460"/>
        <v>0.37</v>
      </c>
    </row>
    <row r="398" spans="1:13" ht="22.5">
      <c r="A398" s="8" t="s">
        <v>31</v>
      </c>
      <c r="B398" s="56">
        <v>0</v>
      </c>
      <c r="C398" s="56">
        <v>0</v>
      </c>
      <c r="D398" s="56">
        <v>0</v>
      </c>
      <c r="E398" s="56">
        <v>0</v>
      </c>
      <c r="F398" s="56">
        <v>0</v>
      </c>
      <c r="G398" s="56">
        <v>0</v>
      </c>
      <c r="H398" s="56">
        <v>0</v>
      </c>
      <c r="I398" s="56">
        <v>0</v>
      </c>
      <c r="J398" s="56">
        <v>0</v>
      </c>
      <c r="K398" s="56">
        <v>0</v>
      </c>
      <c r="L398" s="56">
        <v>0</v>
      </c>
      <c r="M398" s="56">
        <v>0</v>
      </c>
    </row>
    <row r="399" spans="1:13" ht="22.5">
      <c r="A399" s="8" t="s">
        <v>32</v>
      </c>
      <c r="B399" s="56">
        <f>B397</f>
        <v>0.86</v>
      </c>
      <c r="C399" s="56">
        <f>C397</f>
        <v>0.37</v>
      </c>
      <c r="D399" s="56">
        <f t="shared" ref="D399:M399" si="461">D397</f>
        <v>0.79</v>
      </c>
      <c r="E399" s="56">
        <f t="shared" si="461"/>
        <v>0.56000000000000005</v>
      </c>
      <c r="F399" s="56">
        <f t="shared" si="461"/>
        <v>0.79</v>
      </c>
      <c r="G399" s="56">
        <f t="shared" si="461"/>
        <v>0.56000000000000005</v>
      </c>
      <c r="H399" s="56">
        <f t="shared" si="461"/>
        <v>0.55000000000000004</v>
      </c>
      <c r="I399" s="56">
        <f t="shared" si="461"/>
        <v>0.37</v>
      </c>
      <c r="J399" s="56">
        <f t="shared" si="461"/>
        <v>0.91</v>
      </c>
      <c r="K399" s="56">
        <f t="shared" si="461"/>
        <v>0.43</v>
      </c>
      <c r="L399" s="56">
        <f t="shared" si="461"/>
        <v>0.55000000000000004</v>
      </c>
      <c r="M399" s="56">
        <f t="shared" si="461"/>
        <v>0.37</v>
      </c>
    </row>
    <row r="400" spans="1:13" ht="22.5">
      <c r="A400" s="8" t="s">
        <v>33</v>
      </c>
      <c r="B400" s="56">
        <v>0</v>
      </c>
      <c r="C400" s="56">
        <v>0</v>
      </c>
      <c r="D400" s="56">
        <v>0</v>
      </c>
      <c r="E400" s="56">
        <v>0</v>
      </c>
      <c r="F400" s="56">
        <v>0</v>
      </c>
      <c r="G400" s="56">
        <v>0</v>
      </c>
      <c r="H400" s="56">
        <v>0</v>
      </c>
      <c r="I400" s="56">
        <v>0</v>
      </c>
      <c r="J400" s="56">
        <v>0</v>
      </c>
      <c r="K400" s="56">
        <v>0</v>
      </c>
      <c r="L400" s="56">
        <v>0</v>
      </c>
      <c r="M400" s="56">
        <v>0</v>
      </c>
    </row>
    <row r="401" spans="1:13" ht="22.5">
      <c r="A401" s="8" t="s">
        <v>34</v>
      </c>
      <c r="B401" s="56">
        <f>B399*B400</f>
        <v>0</v>
      </c>
      <c r="C401" s="56">
        <f>C399*C400</f>
        <v>0</v>
      </c>
      <c r="D401" s="56">
        <f t="shared" ref="D401:M401" si="462">D399*D400</f>
        <v>0</v>
      </c>
      <c r="E401" s="56">
        <f t="shared" si="462"/>
        <v>0</v>
      </c>
      <c r="F401" s="56">
        <f t="shared" si="462"/>
        <v>0</v>
      </c>
      <c r="G401" s="56">
        <f t="shared" si="462"/>
        <v>0</v>
      </c>
      <c r="H401" s="56">
        <f t="shared" si="462"/>
        <v>0</v>
      </c>
      <c r="I401" s="56">
        <f t="shared" si="462"/>
        <v>0</v>
      </c>
      <c r="J401" s="56">
        <f t="shared" si="462"/>
        <v>0</v>
      </c>
      <c r="K401" s="56">
        <f t="shared" si="462"/>
        <v>0</v>
      </c>
      <c r="L401" s="56">
        <f t="shared" si="462"/>
        <v>0</v>
      </c>
      <c r="M401" s="56">
        <f t="shared" si="462"/>
        <v>0</v>
      </c>
    </row>
    <row r="402" spans="1:13" ht="21">
      <c r="A402" s="10" t="s">
        <v>642</v>
      </c>
      <c r="B402" s="57">
        <f>B399+B401</f>
        <v>0.86</v>
      </c>
      <c r="C402" s="57">
        <f t="shared" ref="C402:M402" si="463">C399+C401</f>
        <v>0.37</v>
      </c>
      <c r="D402" s="57">
        <f t="shared" si="463"/>
        <v>0.79</v>
      </c>
      <c r="E402" s="57">
        <f t="shared" si="463"/>
        <v>0.56000000000000005</v>
      </c>
      <c r="F402" s="57">
        <f t="shared" si="463"/>
        <v>0.79</v>
      </c>
      <c r="G402" s="57">
        <f t="shared" si="463"/>
        <v>0.56000000000000005</v>
      </c>
      <c r="H402" s="57">
        <f t="shared" si="463"/>
        <v>0.55000000000000004</v>
      </c>
      <c r="I402" s="57">
        <f t="shared" si="463"/>
        <v>0.37</v>
      </c>
      <c r="J402" s="57">
        <f t="shared" si="463"/>
        <v>0.91</v>
      </c>
      <c r="K402" s="57">
        <f t="shared" si="463"/>
        <v>0.43</v>
      </c>
      <c r="L402" s="57">
        <f t="shared" si="463"/>
        <v>0.55000000000000004</v>
      </c>
      <c r="M402" s="57">
        <f t="shared" si="463"/>
        <v>0.37</v>
      </c>
    </row>
    <row r="404" spans="1:13" ht="282" customHeight="1">
      <c r="A404" s="180" t="s">
        <v>19</v>
      </c>
      <c r="B404" s="184" t="s">
        <v>702</v>
      </c>
      <c r="C404" s="185"/>
      <c r="D404" s="184" t="s">
        <v>703</v>
      </c>
      <c r="E404" s="185"/>
      <c r="F404" s="184" t="s">
        <v>704</v>
      </c>
      <c r="G404" s="185"/>
      <c r="H404" s="184" t="s">
        <v>705</v>
      </c>
      <c r="I404" s="185"/>
      <c r="J404" s="184" t="s">
        <v>706</v>
      </c>
      <c r="K404" s="185"/>
      <c r="L404" s="184" t="s">
        <v>707</v>
      </c>
      <c r="M404" s="185"/>
    </row>
    <row r="405" spans="1:13" ht="31.5">
      <c r="A405" s="181"/>
      <c r="B405" s="86" t="s">
        <v>48</v>
      </c>
      <c r="C405" s="86" t="s">
        <v>49</v>
      </c>
      <c r="D405" s="86" t="s">
        <v>48</v>
      </c>
      <c r="E405" s="86" t="s">
        <v>49</v>
      </c>
      <c r="F405" s="86" t="s">
        <v>48</v>
      </c>
      <c r="G405" s="86" t="s">
        <v>49</v>
      </c>
      <c r="H405" s="86" t="s">
        <v>48</v>
      </c>
      <c r="I405" s="86" t="s">
        <v>49</v>
      </c>
      <c r="J405" s="86" t="s">
        <v>48</v>
      </c>
      <c r="K405" s="86" t="s">
        <v>49</v>
      </c>
      <c r="L405" s="86" t="s">
        <v>48</v>
      </c>
      <c r="M405" s="86" t="s">
        <v>49</v>
      </c>
    </row>
    <row r="406" spans="1:13">
      <c r="A406" s="8" t="s">
        <v>20</v>
      </c>
      <c r="B406" s="56">
        <v>0.34</v>
      </c>
      <c r="C406" s="56">
        <v>0.22</v>
      </c>
      <c r="D406" s="56">
        <v>0.31</v>
      </c>
      <c r="E406" s="56">
        <v>0.22</v>
      </c>
      <c r="F406" s="56">
        <v>0.91</v>
      </c>
      <c r="G406" s="56">
        <v>0.37</v>
      </c>
      <c r="H406" s="56">
        <v>0.31</v>
      </c>
      <c r="I406" s="56">
        <v>0.22</v>
      </c>
      <c r="J406" s="56">
        <v>0.73</v>
      </c>
      <c r="K406" s="56">
        <v>0.31</v>
      </c>
      <c r="L406" s="56">
        <v>0.28999999999999998</v>
      </c>
      <c r="M406" s="56">
        <v>0.13</v>
      </c>
    </row>
    <row r="407" spans="1:13" ht="22.5">
      <c r="A407" s="8" t="s">
        <v>21</v>
      </c>
      <c r="B407" s="56">
        <f t="shared" ref="B407:M407" si="464">B406*7.8%</f>
        <v>0.03</v>
      </c>
      <c r="C407" s="56">
        <f t="shared" si="464"/>
        <v>0.02</v>
      </c>
      <c r="D407" s="56">
        <f t="shared" si="464"/>
        <v>0.02</v>
      </c>
      <c r="E407" s="56">
        <f t="shared" si="464"/>
        <v>0.02</v>
      </c>
      <c r="F407" s="56">
        <f t="shared" si="464"/>
        <v>7.0000000000000007E-2</v>
      </c>
      <c r="G407" s="56">
        <f t="shared" si="464"/>
        <v>0.03</v>
      </c>
      <c r="H407" s="56">
        <f t="shared" si="464"/>
        <v>0.02</v>
      </c>
      <c r="I407" s="56">
        <f t="shared" si="464"/>
        <v>0.02</v>
      </c>
      <c r="J407" s="56">
        <f t="shared" si="464"/>
        <v>0.06</v>
      </c>
      <c r="K407" s="56">
        <f t="shared" si="464"/>
        <v>0.02</v>
      </c>
      <c r="L407" s="56">
        <f t="shared" si="464"/>
        <v>0.02</v>
      </c>
      <c r="M407" s="56">
        <f t="shared" si="464"/>
        <v>0.01</v>
      </c>
    </row>
    <row r="408" spans="1:13">
      <c r="A408" s="8" t="s">
        <v>22</v>
      </c>
      <c r="B408" s="56">
        <f t="shared" ref="B408:M408" si="465">B409+B410+B411</f>
        <v>0.14000000000000001</v>
      </c>
      <c r="C408" s="56">
        <f t="shared" si="465"/>
        <v>0.08</v>
      </c>
      <c r="D408" s="56">
        <f t="shared" si="465"/>
        <v>0.11</v>
      </c>
      <c r="E408" s="56">
        <f t="shared" si="465"/>
        <v>0.08</v>
      </c>
      <c r="F408" s="56">
        <f t="shared" si="465"/>
        <v>0.34</v>
      </c>
      <c r="G408" s="56">
        <f t="shared" si="465"/>
        <v>0.15</v>
      </c>
      <c r="H408" s="56">
        <f t="shared" si="465"/>
        <v>0.11</v>
      </c>
      <c r="I408" s="56">
        <f t="shared" si="465"/>
        <v>0.08</v>
      </c>
      <c r="J408" s="56">
        <f t="shared" si="465"/>
        <v>0.28000000000000003</v>
      </c>
      <c r="K408" s="56">
        <f t="shared" si="465"/>
        <v>0.11</v>
      </c>
      <c r="L408" s="56">
        <f t="shared" si="465"/>
        <v>0.11</v>
      </c>
      <c r="M408" s="56">
        <f t="shared" si="465"/>
        <v>0.05</v>
      </c>
    </row>
    <row r="409" spans="1:13" ht="33.75">
      <c r="A409" s="8" t="s">
        <v>23</v>
      </c>
      <c r="B409" s="56">
        <f t="shared" ref="B409:M409" si="466">(B406+B407)*34%</f>
        <v>0.13</v>
      </c>
      <c r="C409" s="56">
        <f t="shared" si="466"/>
        <v>0.08</v>
      </c>
      <c r="D409" s="56">
        <f t="shared" si="466"/>
        <v>0.11</v>
      </c>
      <c r="E409" s="56">
        <f t="shared" si="466"/>
        <v>0.08</v>
      </c>
      <c r="F409" s="56">
        <f t="shared" si="466"/>
        <v>0.33</v>
      </c>
      <c r="G409" s="56">
        <f t="shared" si="466"/>
        <v>0.14000000000000001</v>
      </c>
      <c r="H409" s="56">
        <f t="shared" si="466"/>
        <v>0.11</v>
      </c>
      <c r="I409" s="56">
        <f t="shared" si="466"/>
        <v>0.08</v>
      </c>
      <c r="J409" s="56">
        <f t="shared" si="466"/>
        <v>0.27</v>
      </c>
      <c r="K409" s="56">
        <f t="shared" si="466"/>
        <v>0.11</v>
      </c>
      <c r="L409" s="56">
        <f t="shared" si="466"/>
        <v>0.11</v>
      </c>
      <c r="M409" s="56">
        <f t="shared" si="466"/>
        <v>0.05</v>
      </c>
    </row>
    <row r="410" spans="1:13" ht="67.5">
      <c r="A410" s="8" t="s">
        <v>640</v>
      </c>
      <c r="B410" s="56">
        <f t="shared" ref="B410:M410" si="467">(B406+B407)*0.08%</f>
        <v>0</v>
      </c>
      <c r="C410" s="56">
        <f t="shared" si="467"/>
        <v>0</v>
      </c>
      <c r="D410" s="56">
        <f t="shared" si="467"/>
        <v>0</v>
      </c>
      <c r="E410" s="56">
        <f t="shared" si="467"/>
        <v>0</v>
      </c>
      <c r="F410" s="56">
        <f t="shared" si="467"/>
        <v>0</v>
      </c>
      <c r="G410" s="56">
        <f t="shared" si="467"/>
        <v>0</v>
      </c>
      <c r="H410" s="56">
        <f t="shared" si="467"/>
        <v>0</v>
      </c>
      <c r="I410" s="56">
        <f t="shared" si="467"/>
        <v>0</v>
      </c>
      <c r="J410" s="56">
        <f t="shared" si="467"/>
        <v>0</v>
      </c>
      <c r="K410" s="56">
        <f t="shared" si="467"/>
        <v>0</v>
      </c>
      <c r="L410" s="56">
        <f t="shared" si="467"/>
        <v>0</v>
      </c>
      <c r="M410" s="56">
        <f t="shared" si="467"/>
        <v>0</v>
      </c>
    </row>
    <row r="411" spans="1:13" ht="33.75">
      <c r="A411" s="8" t="s">
        <v>24</v>
      </c>
      <c r="B411" s="56">
        <f t="shared" ref="B411:M411" si="468">(B406+B407)*1.5%</f>
        <v>0.01</v>
      </c>
      <c r="C411" s="56">
        <f t="shared" si="468"/>
        <v>0</v>
      </c>
      <c r="D411" s="56">
        <f t="shared" si="468"/>
        <v>0</v>
      </c>
      <c r="E411" s="56">
        <f t="shared" si="468"/>
        <v>0</v>
      </c>
      <c r="F411" s="56">
        <f t="shared" si="468"/>
        <v>0.01</v>
      </c>
      <c r="G411" s="56">
        <f t="shared" si="468"/>
        <v>0.01</v>
      </c>
      <c r="H411" s="56">
        <f t="shared" si="468"/>
        <v>0</v>
      </c>
      <c r="I411" s="56">
        <f t="shared" si="468"/>
        <v>0</v>
      </c>
      <c r="J411" s="56">
        <f t="shared" si="468"/>
        <v>0.01</v>
      </c>
      <c r="K411" s="56">
        <f t="shared" si="468"/>
        <v>0</v>
      </c>
      <c r="L411" s="56">
        <f t="shared" si="468"/>
        <v>0</v>
      </c>
      <c r="M411" s="56">
        <f t="shared" si="468"/>
        <v>0</v>
      </c>
    </row>
    <row r="412" spans="1:13" ht="22.5">
      <c r="A412" s="8" t="s">
        <v>641</v>
      </c>
      <c r="B412" s="56">
        <f t="shared" ref="B412:M412" si="469">B406*69.59%</f>
        <v>0.24</v>
      </c>
      <c r="C412" s="56">
        <f t="shared" si="469"/>
        <v>0.15</v>
      </c>
      <c r="D412" s="56">
        <f t="shared" si="469"/>
        <v>0.22</v>
      </c>
      <c r="E412" s="56">
        <f t="shared" si="469"/>
        <v>0.15</v>
      </c>
      <c r="F412" s="56">
        <f t="shared" si="469"/>
        <v>0.63</v>
      </c>
      <c r="G412" s="56">
        <f t="shared" si="469"/>
        <v>0.26</v>
      </c>
      <c r="H412" s="56">
        <f t="shared" si="469"/>
        <v>0.22</v>
      </c>
      <c r="I412" s="56">
        <f t="shared" si="469"/>
        <v>0.15</v>
      </c>
      <c r="J412" s="56">
        <f t="shared" si="469"/>
        <v>0.51</v>
      </c>
      <c r="K412" s="56">
        <f t="shared" si="469"/>
        <v>0.22</v>
      </c>
      <c r="L412" s="56">
        <f t="shared" si="469"/>
        <v>0.2</v>
      </c>
      <c r="M412" s="56">
        <f t="shared" si="469"/>
        <v>0.09</v>
      </c>
    </row>
    <row r="413" spans="1:13" ht="22.5">
      <c r="A413" s="8" t="s">
        <v>25</v>
      </c>
      <c r="B413" s="56">
        <v>0</v>
      </c>
      <c r="C413" s="56">
        <v>0</v>
      </c>
      <c r="D413" s="56">
        <v>0</v>
      </c>
      <c r="E413" s="56">
        <v>0</v>
      </c>
      <c r="F413" s="56">
        <v>0</v>
      </c>
      <c r="G413" s="56">
        <v>0</v>
      </c>
      <c r="H413" s="56">
        <v>0</v>
      </c>
      <c r="I413" s="56">
        <v>0</v>
      </c>
      <c r="J413" s="56">
        <v>0</v>
      </c>
      <c r="K413" s="56">
        <v>0</v>
      </c>
      <c r="L413" s="56">
        <v>0</v>
      </c>
      <c r="M413" s="56">
        <v>0</v>
      </c>
    </row>
    <row r="414" spans="1:13">
      <c r="A414" s="8" t="s">
        <v>26</v>
      </c>
      <c r="B414" s="56">
        <v>0</v>
      </c>
      <c r="C414" s="56">
        <v>0</v>
      </c>
      <c r="D414" s="56">
        <v>0</v>
      </c>
      <c r="E414" s="56">
        <v>0</v>
      </c>
      <c r="F414" s="56">
        <v>0</v>
      </c>
      <c r="G414" s="56">
        <v>0</v>
      </c>
      <c r="H414" s="56">
        <v>0</v>
      </c>
      <c r="I414" s="56">
        <v>0</v>
      </c>
      <c r="J414" s="56">
        <v>0</v>
      </c>
      <c r="K414" s="56">
        <v>0</v>
      </c>
      <c r="L414" s="56">
        <v>0</v>
      </c>
      <c r="M414" s="56">
        <v>0</v>
      </c>
    </row>
    <row r="415" spans="1:13">
      <c r="A415" s="8" t="s">
        <v>27</v>
      </c>
      <c r="B415" s="56">
        <f t="shared" ref="B415:M415" si="470">B406+B407+B408+B412</f>
        <v>0.75</v>
      </c>
      <c r="C415" s="56">
        <f t="shared" si="470"/>
        <v>0.47</v>
      </c>
      <c r="D415" s="56">
        <f t="shared" si="470"/>
        <v>0.66</v>
      </c>
      <c r="E415" s="56">
        <f t="shared" si="470"/>
        <v>0.47</v>
      </c>
      <c r="F415" s="56">
        <f t="shared" si="470"/>
        <v>1.95</v>
      </c>
      <c r="G415" s="56">
        <f t="shared" si="470"/>
        <v>0.81</v>
      </c>
      <c r="H415" s="56">
        <f t="shared" si="470"/>
        <v>0.66</v>
      </c>
      <c r="I415" s="56">
        <f t="shared" si="470"/>
        <v>0.47</v>
      </c>
      <c r="J415" s="56">
        <f t="shared" si="470"/>
        <v>1.58</v>
      </c>
      <c r="K415" s="56">
        <f t="shared" si="470"/>
        <v>0.66</v>
      </c>
      <c r="L415" s="56">
        <f t="shared" si="470"/>
        <v>0.62</v>
      </c>
      <c r="M415" s="56">
        <f t="shared" si="470"/>
        <v>0.28000000000000003</v>
      </c>
    </row>
    <row r="416" spans="1:13" ht="22.5">
      <c r="A416" s="8" t="s">
        <v>28</v>
      </c>
      <c r="B416" s="87">
        <v>20</v>
      </c>
      <c r="C416" s="87">
        <v>20</v>
      </c>
      <c r="D416" s="87">
        <v>20</v>
      </c>
      <c r="E416" s="87">
        <v>20</v>
      </c>
      <c r="F416" s="87">
        <v>20</v>
      </c>
      <c r="G416" s="87">
        <v>20</v>
      </c>
      <c r="H416" s="87">
        <v>20</v>
      </c>
      <c r="I416" s="87">
        <v>20</v>
      </c>
      <c r="J416" s="87">
        <v>20</v>
      </c>
      <c r="K416" s="87">
        <v>20</v>
      </c>
      <c r="L416" s="87">
        <v>20</v>
      </c>
      <c r="M416" s="87">
        <v>20</v>
      </c>
    </row>
    <row r="417" spans="1:13">
      <c r="A417" s="8" t="s">
        <v>29</v>
      </c>
      <c r="B417" s="56">
        <f t="shared" ref="B417:M417" si="471">B415*B416/100</f>
        <v>0.15</v>
      </c>
      <c r="C417" s="56">
        <f t="shared" si="471"/>
        <v>0.09</v>
      </c>
      <c r="D417" s="56">
        <f t="shared" si="471"/>
        <v>0.13</v>
      </c>
      <c r="E417" s="56">
        <f t="shared" si="471"/>
        <v>0.09</v>
      </c>
      <c r="F417" s="56">
        <f t="shared" si="471"/>
        <v>0.39</v>
      </c>
      <c r="G417" s="56">
        <f t="shared" si="471"/>
        <v>0.16</v>
      </c>
      <c r="H417" s="56">
        <f t="shared" si="471"/>
        <v>0.13</v>
      </c>
      <c r="I417" s="56">
        <f t="shared" si="471"/>
        <v>0.09</v>
      </c>
      <c r="J417" s="56">
        <f t="shared" si="471"/>
        <v>0.32</v>
      </c>
      <c r="K417" s="56">
        <f t="shared" si="471"/>
        <v>0.13</v>
      </c>
      <c r="L417" s="56">
        <f t="shared" si="471"/>
        <v>0.12</v>
      </c>
      <c r="M417" s="56">
        <f t="shared" si="471"/>
        <v>0.06</v>
      </c>
    </row>
    <row r="418" spans="1:13">
      <c r="A418" s="8" t="s">
        <v>30</v>
      </c>
      <c r="B418" s="56">
        <f t="shared" ref="B418:M418" si="472">B415+B417</f>
        <v>0.9</v>
      </c>
      <c r="C418" s="56">
        <f t="shared" si="472"/>
        <v>0.56000000000000005</v>
      </c>
      <c r="D418" s="56">
        <f t="shared" si="472"/>
        <v>0.79</v>
      </c>
      <c r="E418" s="56">
        <f t="shared" si="472"/>
        <v>0.56000000000000005</v>
      </c>
      <c r="F418" s="56">
        <f t="shared" si="472"/>
        <v>2.34</v>
      </c>
      <c r="G418" s="56">
        <f t="shared" si="472"/>
        <v>0.97</v>
      </c>
      <c r="H418" s="56">
        <f t="shared" si="472"/>
        <v>0.79</v>
      </c>
      <c r="I418" s="56">
        <f t="shared" si="472"/>
        <v>0.56000000000000005</v>
      </c>
      <c r="J418" s="56">
        <f t="shared" si="472"/>
        <v>1.9</v>
      </c>
      <c r="K418" s="56">
        <f t="shared" si="472"/>
        <v>0.79</v>
      </c>
      <c r="L418" s="56">
        <f t="shared" si="472"/>
        <v>0.74</v>
      </c>
      <c r="M418" s="56">
        <f t="shared" si="472"/>
        <v>0.34</v>
      </c>
    </row>
    <row r="419" spans="1:13" ht="22.5">
      <c r="A419" s="8" t="s">
        <v>31</v>
      </c>
      <c r="B419" s="56">
        <v>0</v>
      </c>
      <c r="C419" s="56">
        <v>0</v>
      </c>
      <c r="D419" s="56">
        <v>0</v>
      </c>
      <c r="E419" s="56">
        <v>0</v>
      </c>
      <c r="F419" s="56">
        <v>0</v>
      </c>
      <c r="G419" s="56">
        <v>0</v>
      </c>
      <c r="H419" s="56">
        <v>0</v>
      </c>
      <c r="I419" s="56">
        <v>0</v>
      </c>
      <c r="J419" s="56">
        <v>0</v>
      </c>
      <c r="K419" s="56">
        <v>0</v>
      </c>
      <c r="L419" s="56">
        <v>0</v>
      </c>
      <c r="M419" s="56">
        <v>0</v>
      </c>
    </row>
    <row r="420" spans="1:13" ht="22.5">
      <c r="A420" s="8" t="s">
        <v>32</v>
      </c>
      <c r="B420" s="56">
        <f t="shared" ref="B420:M420" si="473">B418</f>
        <v>0.9</v>
      </c>
      <c r="C420" s="56">
        <f t="shared" si="473"/>
        <v>0.56000000000000005</v>
      </c>
      <c r="D420" s="56">
        <f t="shared" si="473"/>
        <v>0.79</v>
      </c>
      <c r="E420" s="56">
        <f t="shared" si="473"/>
        <v>0.56000000000000005</v>
      </c>
      <c r="F420" s="56">
        <f t="shared" si="473"/>
        <v>2.34</v>
      </c>
      <c r="G420" s="56">
        <f t="shared" si="473"/>
        <v>0.97</v>
      </c>
      <c r="H420" s="56">
        <f t="shared" si="473"/>
        <v>0.79</v>
      </c>
      <c r="I420" s="56">
        <f t="shared" si="473"/>
        <v>0.56000000000000005</v>
      </c>
      <c r="J420" s="56">
        <f t="shared" si="473"/>
        <v>1.9</v>
      </c>
      <c r="K420" s="56">
        <f t="shared" si="473"/>
        <v>0.79</v>
      </c>
      <c r="L420" s="56">
        <f t="shared" si="473"/>
        <v>0.74</v>
      </c>
      <c r="M420" s="56">
        <f t="shared" si="473"/>
        <v>0.34</v>
      </c>
    </row>
    <row r="421" spans="1:13" ht="22.5">
      <c r="A421" s="8" t="s">
        <v>33</v>
      </c>
      <c r="B421" s="56">
        <v>0</v>
      </c>
      <c r="C421" s="56">
        <v>0</v>
      </c>
      <c r="D421" s="56">
        <v>0</v>
      </c>
      <c r="E421" s="56">
        <v>0</v>
      </c>
      <c r="F421" s="56">
        <v>0</v>
      </c>
      <c r="G421" s="56">
        <v>0</v>
      </c>
      <c r="H421" s="56">
        <v>0</v>
      </c>
      <c r="I421" s="56">
        <v>0</v>
      </c>
      <c r="J421" s="56">
        <v>0</v>
      </c>
      <c r="K421" s="56">
        <v>0</v>
      </c>
      <c r="L421" s="56">
        <v>0</v>
      </c>
      <c r="M421" s="56">
        <v>0</v>
      </c>
    </row>
    <row r="422" spans="1:13" ht="22.5">
      <c r="A422" s="8" t="s">
        <v>34</v>
      </c>
      <c r="B422" s="56">
        <f t="shared" ref="B422:M422" si="474">B420*B421</f>
        <v>0</v>
      </c>
      <c r="C422" s="56">
        <f t="shared" si="474"/>
        <v>0</v>
      </c>
      <c r="D422" s="56">
        <f t="shared" si="474"/>
        <v>0</v>
      </c>
      <c r="E422" s="56">
        <f t="shared" si="474"/>
        <v>0</v>
      </c>
      <c r="F422" s="56">
        <f t="shared" si="474"/>
        <v>0</v>
      </c>
      <c r="G422" s="56">
        <f t="shared" si="474"/>
        <v>0</v>
      </c>
      <c r="H422" s="56">
        <f t="shared" si="474"/>
        <v>0</v>
      </c>
      <c r="I422" s="56">
        <f t="shared" si="474"/>
        <v>0</v>
      </c>
      <c r="J422" s="56">
        <f t="shared" si="474"/>
        <v>0</v>
      </c>
      <c r="K422" s="56">
        <f t="shared" si="474"/>
        <v>0</v>
      </c>
      <c r="L422" s="56">
        <f t="shared" si="474"/>
        <v>0</v>
      </c>
      <c r="M422" s="56">
        <f t="shared" si="474"/>
        <v>0</v>
      </c>
    </row>
    <row r="423" spans="1:13" ht="21">
      <c r="A423" s="10" t="s">
        <v>642</v>
      </c>
      <c r="B423" s="57">
        <f t="shared" ref="B423:M423" si="475">B420+B422</f>
        <v>0.9</v>
      </c>
      <c r="C423" s="57">
        <f t="shared" si="475"/>
        <v>0.56000000000000005</v>
      </c>
      <c r="D423" s="57">
        <f t="shared" si="475"/>
        <v>0.79</v>
      </c>
      <c r="E423" s="57">
        <f t="shared" si="475"/>
        <v>0.56000000000000005</v>
      </c>
      <c r="F423" s="57">
        <f t="shared" si="475"/>
        <v>2.34</v>
      </c>
      <c r="G423" s="57">
        <f t="shared" si="475"/>
        <v>0.97</v>
      </c>
      <c r="H423" s="57">
        <f t="shared" si="475"/>
        <v>0.79</v>
      </c>
      <c r="I423" s="57">
        <f t="shared" si="475"/>
        <v>0.56000000000000005</v>
      </c>
      <c r="J423" s="57">
        <f t="shared" si="475"/>
        <v>1.9</v>
      </c>
      <c r="K423" s="57">
        <f t="shared" si="475"/>
        <v>0.79</v>
      </c>
      <c r="L423" s="57">
        <f t="shared" si="475"/>
        <v>0.74</v>
      </c>
      <c r="M423" s="57">
        <f t="shared" si="475"/>
        <v>0.34</v>
      </c>
    </row>
    <row r="425" spans="1:13" ht="270.75" customHeight="1">
      <c r="A425" s="180" t="s">
        <v>19</v>
      </c>
      <c r="B425" s="182" t="s">
        <v>708</v>
      </c>
      <c r="C425" s="183"/>
      <c r="D425" s="182" t="s">
        <v>709</v>
      </c>
      <c r="E425" s="183"/>
      <c r="F425" s="182" t="s">
        <v>710</v>
      </c>
      <c r="G425" s="183"/>
      <c r="H425" s="182" t="s">
        <v>711</v>
      </c>
      <c r="I425" s="183"/>
      <c r="J425" s="182" t="s">
        <v>712</v>
      </c>
      <c r="K425" s="183"/>
    </row>
    <row r="426" spans="1:13" ht="31.5">
      <c r="A426" s="181"/>
      <c r="B426" s="86" t="s">
        <v>48</v>
      </c>
      <c r="C426" s="86" t="s">
        <v>49</v>
      </c>
      <c r="D426" s="86" t="s">
        <v>48</v>
      </c>
      <c r="E426" s="86" t="s">
        <v>49</v>
      </c>
      <c r="F426" s="86" t="s">
        <v>48</v>
      </c>
      <c r="G426" s="86" t="s">
        <v>49</v>
      </c>
      <c r="H426" s="86" t="s">
        <v>48</v>
      </c>
      <c r="I426" s="86" t="s">
        <v>49</v>
      </c>
      <c r="J426" s="86" t="s">
        <v>48</v>
      </c>
      <c r="K426" s="86" t="s">
        <v>49</v>
      </c>
    </row>
    <row r="427" spans="1:13">
      <c r="A427" s="8" t="s">
        <v>20</v>
      </c>
      <c r="B427" s="56">
        <v>0.31</v>
      </c>
      <c r="C427" s="56">
        <v>0.31</v>
      </c>
      <c r="D427" s="56">
        <v>0.43</v>
      </c>
      <c r="E427" s="56">
        <v>0.25</v>
      </c>
      <c r="F427" s="56">
        <v>0.9</v>
      </c>
      <c r="G427" s="56">
        <v>0.9</v>
      </c>
      <c r="H427" s="56">
        <v>1.2</v>
      </c>
      <c r="I427" s="56">
        <v>1.2</v>
      </c>
      <c r="J427" s="56">
        <v>0.9</v>
      </c>
      <c r="K427" s="56">
        <v>0.24</v>
      </c>
    </row>
    <row r="428" spans="1:13" ht="22.5">
      <c r="A428" s="8" t="s">
        <v>21</v>
      </c>
      <c r="B428" s="56">
        <f>B427*7.8%</f>
        <v>0.02</v>
      </c>
      <c r="C428" s="56">
        <f t="shared" ref="C428:K428" si="476">C427*7.8%</f>
        <v>0.02</v>
      </c>
      <c r="D428" s="56">
        <f t="shared" si="476"/>
        <v>0.03</v>
      </c>
      <c r="E428" s="56">
        <f t="shared" si="476"/>
        <v>0.02</v>
      </c>
      <c r="F428" s="56">
        <f t="shared" si="476"/>
        <v>7.0000000000000007E-2</v>
      </c>
      <c r="G428" s="56">
        <f t="shared" si="476"/>
        <v>7.0000000000000007E-2</v>
      </c>
      <c r="H428" s="56">
        <f t="shared" si="476"/>
        <v>0.09</v>
      </c>
      <c r="I428" s="56">
        <f t="shared" si="476"/>
        <v>0.09</v>
      </c>
      <c r="J428" s="56">
        <f t="shared" si="476"/>
        <v>7.0000000000000007E-2</v>
      </c>
      <c r="K428" s="56">
        <f t="shared" si="476"/>
        <v>0.02</v>
      </c>
    </row>
    <row r="429" spans="1:13">
      <c r="A429" s="8" t="s">
        <v>22</v>
      </c>
      <c r="B429" s="56">
        <f>B430+B431+B432</f>
        <v>0.11</v>
      </c>
      <c r="C429" s="56">
        <f>C430+C431+C432</f>
        <v>0.11</v>
      </c>
      <c r="D429" s="56">
        <f t="shared" ref="D429:K429" si="477">D430+D431+D432</f>
        <v>0.17</v>
      </c>
      <c r="E429" s="56">
        <f t="shared" si="477"/>
        <v>0.09</v>
      </c>
      <c r="F429" s="56">
        <f t="shared" si="477"/>
        <v>0.34</v>
      </c>
      <c r="G429" s="56">
        <f t="shared" si="477"/>
        <v>0.34</v>
      </c>
      <c r="H429" s="56">
        <f t="shared" si="477"/>
        <v>0.46</v>
      </c>
      <c r="I429" s="56">
        <f t="shared" si="477"/>
        <v>0.46</v>
      </c>
      <c r="J429" s="56">
        <f t="shared" si="477"/>
        <v>0.34</v>
      </c>
      <c r="K429" s="56">
        <f t="shared" si="477"/>
        <v>0.09</v>
      </c>
    </row>
    <row r="430" spans="1:13" ht="33.75">
      <c r="A430" s="8" t="s">
        <v>23</v>
      </c>
      <c r="B430" s="56">
        <f>(B427+B428)*34%</f>
        <v>0.11</v>
      </c>
      <c r="C430" s="56">
        <f t="shared" ref="C430:K430" si="478">(C427+C428)*34%</f>
        <v>0.11</v>
      </c>
      <c r="D430" s="56">
        <f t="shared" si="478"/>
        <v>0.16</v>
      </c>
      <c r="E430" s="56">
        <f t="shared" si="478"/>
        <v>0.09</v>
      </c>
      <c r="F430" s="56">
        <f t="shared" si="478"/>
        <v>0.33</v>
      </c>
      <c r="G430" s="56">
        <f t="shared" si="478"/>
        <v>0.33</v>
      </c>
      <c r="H430" s="56">
        <f t="shared" si="478"/>
        <v>0.44</v>
      </c>
      <c r="I430" s="56">
        <f t="shared" si="478"/>
        <v>0.44</v>
      </c>
      <c r="J430" s="56">
        <f t="shared" si="478"/>
        <v>0.33</v>
      </c>
      <c r="K430" s="56">
        <f t="shared" si="478"/>
        <v>0.09</v>
      </c>
    </row>
    <row r="431" spans="1:13" ht="67.5">
      <c r="A431" s="8" t="s">
        <v>640</v>
      </c>
      <c r="B431" s="56">
        <f>(B427+B428)*0.08%</f>
        <v>0</v>
      </c>
      <c r="C431" s="56">
        <f t="shared" ref="C431:K431" si="479">(C427+C428)*0.08%</f>
        <v>0</v>
      </c>
      <c r="D431" s="56">
        <f t="shared" si="479"/>
        <v>0</v>
      </c>
      <c r="E431" s="56">
        <f t="shared" si="479"/>
        <v>0</v>
      </c>
      <c r="F431" s="56">
        <f t="shared" si="479"/>
        <v>0</v>
      </c>
      <c r="G431" s="56">
        <f t="shared" si="479"/>
        <v>0</v>
      </c>
      <c r="H431" s="56">
        <f t="shared" si="479"/>
        <v>0</v>
      </c>
      <c r="I431" s="56">
        <f t="shared" si="479"/>
        <v>0</v>
      </c>
      <c r="J431" s="56">
        <f t="shared" si="479"/>
        <v>0</v>
      </c>
      <c r="K431" s="56">
        <f t="shared" si="479"/>
        <v>0</v>
      </c>
    </row>
    <row r="432" spans="1:13" ht="33.75">
      <c r="A432" s="8" t="s">
        <v>24</v>
      </c>
      <c r="B432" s="56">
        <f>(B427+B428)*1.5%</f>
        <v>0</v>
      </c>
      <c r="C432" s="56">
        <f t="shared" ref="C432:K432" si="480">(C427+C428)*1.5%</f>
        <v>0</v>
      </c>
      <c r="D432" s="56">
        <f t="shared" si="480"/>
        <v>0.01</v>
      </c>
      <c r="E432" s="56">
        <f t="shared" si="480"/>
        <v>0</v>
      </c>
      <c r="F432" s="56">
        <f t="shared" si="480"/>
        <v>0.01</v>
      </c>
      <c r="G432" s="56">
        <f t="shared" si="480"/>
        <v>0.01</v>
      </c>
      <c r="H432" s="56">
        <f t="shared" si="480"/>
        <v>0.02</v>
      </c>
      <c r="I432" s="56">
        <f t="shared" si="480"/>
        <v>0.02</v>
      </c>
      <c r="J432" s="56">
        <f t="shared" si="480"/>
        <v>0.01</v>
      </c>
      <c r="K432" s="56">
        <f t="shared" si="480"/>
        <v>0</v>
      </c>
    </row>
    <row r="433" spans="1:11" ht="22.5">
      <c r="A433" s="8" t="s">
        <v>641</v>
      </c>
      <c r="B433" s="56">
        <f>B427*69.59%</f>
        <v>0.22</v>
      </c>
      <c r="C433" s="56">
        <f t="shared" ref="C433:K433" si="481">C427*69.59%</f>
        <v>0.22</v>
      </c>
      <c r="D433" s="56">
        <f t="shared" si="481"/>
        <v>0.3</v>
      </c>
      <c r="E433" s="56">
        <f t="shared" si="481"/>
        <v>0.17</v>
      </c>
      <c r="F433" s="56">
        <f t="shared" si="481"/>
        <v>0.63</v>
      </c>
      <c r="G433" s="56">
        <f t="shared" si="481"/>
        <v>0.63</v>
      </c>
      <c r="H433" s="56">
        <f t="shared" si="481"/>
        <v>0.84</v>
      </c>
      <c r="I433" s="56">
        <f t="shared" si="481"/>
        <v>0.84</v>
      </c>
      <c r="J433" s="56">
        <f t="shared" si="481"/>
        <v>0.63</v>
      </c>
      <c r="K433" s="56">
        <f t="shared" si="481"/>
        <v>0.17</v>
      </c>
    </row>
    <row r="434" spans="1:11" ht="22.5">
      <c r="A434" s="8" t="s">
        <v>25</v>
      </c>
      <c r="B434" s="56">
        <v>0</v>
      </c>
      <c r="C434" s="56">
        <v>0</v>
      </c>
      <c r="D434" s="56">
        <v>0</v>
      </c>
      <c r="E434" s="56">
        <v>0</v>
      </c>
      <c r="F434" s="56">
        <v>0</v>
      </c>
      <c r="G434" s="56">
        <v>0</v>
      </c>
      <c r="H434" s="56">
        <v>0</v>
      </c>
      <c r="I434" s="56">
        <v>0</v>
      </c>
      <c r="J434" s="56">
        <v>0</v>
      </c>
      <c r="K434" s="56">
        <v>0</v>
      </c>
    </row>
    <row r="435" spans="1:11">
      <c r="A435" s="8" t="s">
        <v>26</v>
      </c>
      <c r="B435" s="56">
        <v>0</v>
      </c>
      <c r="C435" s="56">
        <v>0</v>
      </c>
      <c r="D435" s="56">
        <v>0</v>
      </c>
      <c r="E435" s="56">
        <v>0</v>
      </c>
      <c r="F435" s="56">
        <v>0</v>
      </c>
      <c r="G435" s="56">
        <v>0</v>
      </c>
      <c r="H435" s="56">
        <v>0</v>
      </c>
      <c r="I435" s="56">
        <v>0</v>
      </c>
      <c r="J435" s="56">
        <v>0</v>
      </c>
      <c r="K435" s="56">
        <v>0</v>
      </c>
    </row>
    <row r="436" spans="1:11">
      <c r="A436" s="8" t="s">
        <v>27</v>
      </c>
      <c r="B436" s="56">
        <f>B427+B428+B429+B433</f>
        <v>0.66</v>
      </c>
      <c r="C436" s="56">
        <f t="shared" ref="C436:K436" si="482">C427+C428+C429+C433</f>
        <v>0.66</v>
      </c>
      <c r="D436" s="56">
        <f t="shared" si="482"/>
        <v>0.93</v>
      </c>
      <c r="E436" s="56">
        <f t="shared" si="482"/>
        <v>0.53</v>
      </c>
      <c r="F436" s="56">
        <f t="shared" si="482"/>
        <v>1.94</v>
      </c>
      <c r="G436" s="56">
        <f t="shared" si="482"/>
        <v>1.94</v>
      </c>
      <c r="H436" s="56">
        <f t="shared" si="482"/>
        <v>2.59</v>
      </c>
      <c r="I436" s="56">
        <f t="shared" si="482"/>
        <v>2.59</v>
      </c>
      <c r="J436" s="56">
        <f t="shared" si="482"/>
        <v>1.94</v>
      </c>
      <c r="K436" s="56">
        <f t="shared" si="482"/>
        <v>0.52</v>
      </c>
    </row>
    <row r="437" spans="1:11" ht="22.5">
      <c r="A437" s="8" t="s">
        <v>28</v>
      </c>
      <c r="B437" s="87">
        <v>20</v>
      </c>
      <c r="C437" s="87">
        <v>20</v>
      </c>
      <c r="D437" s="87">
        <v>20</v>
      </c>
      <c r="E437" s="87">
        <v>20</v>
      </c>
      <c r="F437" s="87">
        <v>20</v>
      </c>
      <c r="G437" s="87">
        <v>20</v>
      </c>
      <c r="H437" s="87">
        <v>20</v>
      </c>
      <c r="I437" s="87">
        <v>20</v>
      </c>
      <c r="J437" s="87">
        <v>20</v>
      </c>
      <c r="K437" s="87">
        <v>20</v>
      </c>
    </row>
    <row r="438" spans="1:11">
      <c r="A438" s="8" t="s">
        <v>29</v>
      </c>
      <c r="B438" s="56">
        <f>B436*B437/100</f>
        <v>0.13</v>
      </c>
      <c r="C438" s="56">
        <f t="shared" ref="C438:K438" si="483">C436*C437/100</f>
        <v>0.13</v>
      </c>
      <c r="D438" s="56">
        <f t="shared" si="483"/>
        <v>0.19</v>
      </c>
      <c r="E438" s="56">
        <f t="shared" si="483"/>
        <v>0.11</v>
      </c>
      <c r="F438" s="56">
        <f t="shared" si="483"/>
        <v>0.39</v>
      </c>
      <c r="G438" s="56">
        <f t="shared" si="483"/>
        <v>0.39</v>
      </c>
      <c r="H438" s="56">
        <f t="shared" si="483"/>
        <v>0.52</v>
      </c>
      <c r="I438" s="56">
        <f t="shared" si="483"/>
        <v>0.52</v>
      </c>
      <c r="J438" s="56">
        <f t="shared" si="483"/>
        <v>0.39</v>
      </c>
      <c r="K438" s="56">
        <f t="shared" si="483"/>
        <v>0.1</v>
      </c>
    </row>
    <row r="439" spans="1:11">
      <c r="A439" s="8" t="s">
        <v>30</v>
      </c>
      <c r="B439" s="56">
        <f>B436+B438</f>
        <v>0.79</v>
      </c>
      <c r="C439" s="56">
        <f t="shared" ref="C439:K439" si="484">C436+C438</f>
        <v>0.79</v>
      </c>
      <c r="D439" s="56">
        <f t="shared" si="484"/>
        <v>1.1200000000000001</v>
      </c>
      <c r="E439" s="56">
        <f t="shared" si="484"/>
        <v>0.64</v>
      </c>
      <c r="F439" s="56">
        <f t="shared" si="484"/>
        <v>2.33</v>
      </c>
      <c r="G439" s="56">
        <f t="shared" si="484"/>
        <v>2.33</v>
      </c>
      <c r="H439" s="56">
        <f t="shared" si="484"/>
        <v>3.11</v>
      </c>
      <c r="I439" s="56">
        <f t="shared" si="484"/>
        <v>3.11</v>
      </c>
      <c r="J439" s="56">
        <f t="shared" si="484"/>
        <v>2.33</v>
      </c>
      <c r="K439" s="56">
        <f t="shared" si="484"/>
        <v>0.62</v>
      </c>
    </row>
    <row r="440" spans="1:11" ht="22.5">
      <c r="A440" s="8" t="s">
        <v>31</v>
      </c>
      <c r="B440" s="56">
        <v>0</v>
      </c>
      <c r="C440" s="56">
        <v>0</v>
      </c>
      <c r="D440" s="56">
        <v>0</v>
      </c>
      <c r="E440" s="56">
        <v>0</v>
      </c>
      <c r="F440" s="56">
        <v>0</v>
      </c>
      <c r="G440" s="56">
        <v>0</v>
      </c>
      <c r="H440" s="56">
        <v>0</v>
      </c>
      <c r="I440" s="56">
        <v>0</v>
      </c>
      <c r="J440" s="56">
        <v>0</v>
      </c>
      <c r="K440" s="56">
        <v>0</v>
      </c>
    </row>
    <row r="441" spans="1:11" ht="22.5">
      <c r="A441" s="8" t="s">
        <v>32</v>
      </c>
      <c r="B441" s="56">
        <f>B439</f>
        <v>0.79</v>
      </c>
      <c r="C441" s="56">
        <f>C439</f>
        <v>0.79</v>
      </c>
      <c r="D441" s="56">
        <f t="shared" ref="D441:K441" si="485">D439</f>
        <v>1.1200000000000001</v>
      </c>
      <c r="E441" s="56">
        <f t="shared" si="485"/>
        <v>0.64</v>
      </c>
      <c r="F441" s="56">
        <f t="shared" si="485"/>
        <v>2.33</v>
      </c>
      <c r="G441" s="56">
        <f t="shared" si="485"/>
        <v>2.33</v>
      </c>
      <c r="H441" s="56">
        <f t="shared" si="485"/>
        <v>3.11</v>
      </c>
      <c r="I441" s="56">
        <f t="shared" si="485"/>
        <v>3.11</v>
      </c>
      <c r="J441" s="56">
        <f t="shared" si="485"/>
        <v>2.33</v>
      </c>
      <c r="K441" s="56">
        <f t="shared" si="485"/>
        <v>0.62</v>
      </c>
    </row>
    <row r="442" spans="1:11" ht="22.5">
      <c r="A442" s="8" t="s">
        <v>33</v>
      </c>
      <c r="B442" s="56">
        <v>0</v>
      </c>
      <c r="C442" s="56">
        <v>0</v>
      </c>
      <c r="D442" s="56">
        <v>0</v>
      </c>
      <c r="E442" s="56">
        <v>0</v>
      </c>
      <c r="F442" s="56">
        <v>0</v>
      </c>
      <c r="G442" s="56">
        <v>0</v>
      </c>
      <c r="H442" s="56">
        <v>0</v>
      </c>
      <c r="I442" s="56">
        <v>0</v>
      </c>
      <c r="J442" s="56">
        <v>0</v>
      </c>
      <c r="K442" s="56">
        <v>0</v>
      </c>
    </row>
    <row r="443" spans="1:11" ht="22.5">
      <c r="A443" s="8" t="s">
        <v>34</v>
      </c>
      <c r="B443" s="56">
        <f>B441*B442</f>
        <v>0</v>
      </c>
      <c r="C443" s="56">
        <f>C441*C442</f>
        <v>0</v>
      </c>
      <c r="D443" s="56">
        <f t="shared" ref="D443:K443" si="486">D441*D442</f>
        <v>0</v>
      </c>
      <c r="E443" s="56">
        <f t="shared" si="486"/>
        <v>0</v>
      </c>
      <c r="F443" s="56">
        <f t="shared" si="486"/>
        <v>0</v>
      </c>
      <c r="G443" s="56">
        <f t="shared" si="486"/>
        <v>0</v>
      </c>
      <c r="H443" s="56">
        <f t="shared" si="486"/>
        <v>0</v>
      </c>
      <c r="I443" s="56">
        <f t="shared" si="486"/>
        <v>0</v>
      </c>
      <c r="J443" s="56">
        <f t="shared" si="486"/>
        <v>0</v>
      </c>
      <c r="K443" s="56">
        <f t="shared" si="486"/>
        <v>0</v>
      </c>
    </row>
    <row r="444" spans="1:11" ht="21">
      <c r="A444" s="10" t="s">
        <v>642</v>
      </c>
      <c r="B444" s="57">
        <f>B441+B443</f>
        <v>0.79</v>
      </c>
      <c r="C444" s="57">
        <f t="shared" ref="C444:K444" si="487">C441+C443</f>
        <v>0.79</v>
      </c>
      <c r="D444" s="57">
        <f t="shared" si="487"/>
        <v>1.1200000000000001</v>
      </c>
      <c r="E444" s="57">
        <f t="shared" si="487"/>
        <v>0.64</v>
      </c>
      <c r="F444" s="57">
        <f t="shared" si="487"/>
        <v>2.33</v>
      </c>
      <c r="G444" s="57">
        <f t="shared" si="487"/>
        <v>2.33</v>
      </c>
      <c r="H444" s="57">
        <f t="shared" si="487"/>
        <v>3.11</v>
      </c>
      <c r="I444" s="57">
        <f t="shared" si="487"/>
        <v>3.11</v>
      </c>
      <c r="J444" s="57">
        <f t="shared" si="487"/>
        <v>2.33</v>
      </c>
      <c r="K444" s="57">
        <f t="shared" si="487"/>
        <v>0.62</v>
      </c>
    </row>
  </sheetData>
  <mergeCells count="182">
    <mergeCell ref="V241:W241"/>
    <mergeCell ref="X241:Y241"/>
    <mergeCell ref="A270:A271"/>
    <mergeCell ref="B270:C270"/>
    <mergeCell ref="D270:E270"/>
    <mergeCell ref="F270:G270"/>
    <mergeCell ref="T241:U241"/>
    <mergeCell ref="R241:S241"/>
    <mergeCell ref="A241:A242"/>
    <mergeCell ref="B241:C241"/>
    <mergeCell ref="D241:E241"/>
    <mergeCell ref="F241:G241"/>
    <mergeCell ref="H241:I241"/>
    <mergeCell ref="J241:K241"/>
    <mergeCell ref="L241:M241"/>
    <mergeCell ref="N241:O241"/>
    <mergeCell ref="P241:Q241"/>
    <mergeCell ref="T183:U183"/>
    <mergeCell ref="V183:W183"/>
    <mergeCell ref="X183:Y183"/>
    <mergeCell ref="A212:A213"/>
    <mergeCell ref="B212:C212"/>
    <mergeCell ref="D212:E212"/>
    <mergeCell ref="F212:G212"/>
    <mergeCell ref="H212:I212"/>
    <mergeCell ref="J212:K212"/>
    <mergeCell ref="L212:M212"/>
    <mergeCell ref="N212:O212"/>
    <mergeCell ref="P212:Q212"/>
    <mergeCell ref="R212:S212"/>
    <mergeCell ref="T212:U212"/>
    <mergeCell ref="V212:W212"/>
    <mergeCell ref="J183:K183"/>
    <mergeCell ref="L183:M183"/>
    <mergeCell ref="N183:O183"/>
    <mergeCell ref="P183:Q183"/>
    <mergeCell ref="R183:S183"/>
    <mergeCell ref="A183:A184"/>
    <mergeCell ref="B183:C183"/>
    <mergeCell ref="D183:E183"/>
    <mergeCell ref="F183:G183"/>
    <mergeCell ref="H183:I183"/>
    <mergeCell ref="AB124:AC124"/>
    <mergeCell ref="A153:A154"/>
    <mergeCell ref="B153:C153"/>
    <mergeCell ref="D153:E153"/>
    <mergeCell ref="F153:G153"/>
    <mergeCell ref="H153:I153"/>
    <mergeCell ref="J153:K153"/>
    <mergeCell ref="L153:M153"/>
    <mergeCell ref="N153:O153"/>
    <mergeCell ref="P153:Q153"/>
    <mergeCell ref="R153:S153"/>
    <mergeCell ref="T153:U153"/>
    <mergeCell ref="V153:W153"/>
    <mergeCell ref="X153:Y153"/>
    <mergeCell ref="R124:S124"/>
    <mergeCell ref="T124:U124"/>
    <mergeCell ref="V124:W124"/>
    <mergeCell ref="X124:Y124"/>
    <mergeCell ref="Z124:AA124"/>
    <mergeCell ref="H124:I124"/>
    <mergeCell ref="J124:K124"/>
    <mergeCell ref="L124:M124"/>
    <mergeCell ref="P124:Q124"/>
    <mergeCell ref="A124:A125"/>
    <mergeCell ref="B124:C124"/>
    <mergeCell ref="D124:E124"/>
    <mergeCell ref="F124:G124"/>
    <mergeCell ref="B37:C37"/>
    <mergeCell ref="D37:E37"/>
    <mergeCell ref="F37:G37"/>
    <mergeCell ref="H37:I37"/>
    <mergeCell ref="A66:A67"/>
    <mergeCell ref="B66:C66"/>
    <mergeCell ref="D66:E66"/>
    <mergeCell ref="F66:G66"/>
    <mergeCell ref="H66:I66"/>
    <mergeCell ref="J66:K66"/>
    <mergeCell ref="L66:M66"/>
    <mergeCell ref="N66:O66"/>
    <mergeCell ref="P66:Q66"/>
    <mergeCell ref="A37:A38"/>
    <mergeCell ref="B7:C7"/>
    <mergeCell ref="D7:E7"/>
    <mergeCell ref="F7:G7"/>
    <mergeCell ref="H7:I7"/>
    <mergeCell ref="X7:Y7"/>
    <mergeCell ref="Z7:AA7"/>
    <mergeCell ref="AB7:AC7"/>
    <mergeCell ref="AD7:AE7"/>
    <mergeCell ref="A7:A8"/>
    <mergeCell ref="J7:K7"/>
    <mergeCell ref="R37:S37"/>
    <mergeCell ref="T37:U37"/>
    <mergeCell ref="V37:W37"/>
    <mergeCell ref="J37:K37"/>
    <mergeCell ref="L37:M37"/>
    <mergeCell ref="N37:O37"/>
    <mergeCell ref="P37:Q37"/>
    <mergeCell ref="L7:M7"/>
    <mergeCell ref="N7:O7"/>
    <mergeCell ref="P7:Q7"/>
    <mergeCell ref="R7:S7"/>
    <mergeCell ref="T7:U7"/>
    <mergeCell ref="V7:W7"/>
    <mergeCell ref="Z183:AA183"/>
    <mergeCell ref="AB183:AC183"/>
    <mergeCell ref="R66:S66"/>
    <mergeCell ref="T66:U66"/>
    <mergeCell ref="V66:W66"/>
    <mergeCell ref="X66:Y66"/>
    <mergeCell ref="Z66:AA66"/>
    <mergeCell ref="AB66:AC66"/>
    <mergeCell ref="A95:A96"/>
    <mergeCell ref="B95:C95"/>
    <mergeCell ref="D95:E95"/>
    <mergeCell ref="F95:G95"/>
    <mergeCell ref="H95:I95"/>
    <mergeCell ref="J95:K95"/>
    <mergeCell ref="L95:M95"/>
    <mergeCell ref="N95:O95"/>
    <mergeCell ref="P95:Q95"/>
    <mergeCell ref="R95:S95"/>
    <mergeCell ref="T95:U95"/>
    <mergeCell ref="V95:W95"/>
    <mergeCell ref="X95:Y95"/>
    <mergeCell ref="Z95:AA95"/>
    <mergeCell ref="AB95:AC95"/>
    <mergeCell ref="N124:O124"/>
    <mergeCell ref="A296:A297"/>
    <mergeCell ref="B296:C296"/>
    <mergeCell ref="D296:E296"/>
    <mergeCell ref="F296:G296"/>
    <mergeCell ref="H296:I296"/>
    <mergeCell ref="J296:K296"/>
    <mergeCell ref="L296:M296"/>
    <mergeCell ref="N296:O296"/>
    <mergeCell ref="P296:Q296"/>
    <mergeCell ref="P340:Q340"/>
    <mergeCell ref="B361:C361"/>
    <mergeCell ref="D361:E361"/>
    <mergeCell ref="F361:G361"/>
    <mergeCell ref="H361:I361"/>
    <mergeCell ref="J361:K361"/>
    <mergeCell ref="L361:M361"/>
    <mergeCell ref="A361:A362"/>
    <mergeCell ref="A319:A320"/>
    <mergeCell ref="B319:C319"/>
    <mergeCell ref="D319:E319"/>
    <mergeCell ref="F319:G319"/>
    <mergeCell ref="H319:I319"/>
    <mergeCell ref="J319:K319"/>
    <mergeCell ref="L319:M319"/>
    <mergeCell ref="A340:A341"/>
    <mergeCell ref="B340:C340"/>
    <mergeCell ref="D340:E340"/>
    <mergeCell ref="F340:G340"/>
    <mergeCell ref="H340:I340"/>
    <mergeCell ref="J340:K340"/>
    <mergeCell ref="L340:M340"/>
    <mergeCell ref="L383:M383"/>
    <mergeCell ref="B404:C404"/>
    <mergeCell ref="D404:E404"/>
    <mergeCell ref="F404:G404"/>
    <mergeCell ref="H404:I404"/>
    <mergeCell ref="J404:K404"/>
    <mergeCell ref="L404:M404"/>
    <mergeCell ref="A404:A405"/>
    <mergeCell ref="N340:O340"/>
    <mergeCell ref="A425:A426"/>
    <mergeCell ref="B425:C425"/>
    <mergeCell ref="D425:E425"/>
    <mergeCell ref="F425:G425"/>
    <mergeCell ref="H425:I425"/>
    <mergeCell ref="J425:K425"/>
    <mergeCell ref="A383:A384"/>
    <mergeCell ref="B383:C383"/>
    <mergeCell ref="D383:E383"/>
    <mergeCell ref="F383:G383"/>
    <mergeCell ref="H383:I383"/>
    <mergeCell ref="J383:K383"/>
  </mergeCells>
  <pageMargins left="0.70866141732283472" right="0.70866141732283472" top="0.74803149606299213" bottom="0.74803149606299213" header="0.31496062992125984" footer="0.31496062992125984"/>
  <pageSetup paperSize="11" scale="70" orientation="landscape" horizontalDpi="180" verticalDpi="180" r:id="rId1"/>
  <rowBreaks count="16" manualBreakCount="16">
    <brk id="28" max="16383" man="1"/>
    <brk id="58" max="16383" man="1"/>
    <brk id="87" max="16383" man="1"/>
    <brk id="93" max="30" man="1"/>
    <brk id="116" max="16383" man="1"/>
    <brk id="145" max="16383" man="1"/>
    <brk id="175" max="16383" man="1"/>
    <brk id="204" max="16383" man="1"/>
    <brk id="233" max="16383" man="1"/>
    <brk id="262" max="16383" man="1"/>
    <brk id="293" max="30" man="1"/>
    <brk id="316" max="30" man="1"/>
    <brk id="339" max="30" man="1"/>
    <brk id="359" max="30" man="1"/>
    <brk id="403" max="30" man="1"/>
    <brk id="424" max="30" man="1"/>
  </rowBreaks>
  <colBreaks count="1" manualBreakCount="1">
    <brk id="17" max="446" man="1"/>
  </colBreaks>
</worksheet>
</file>

<file path=xl/worksheets/sheet4.xml><?xml version="1.0" encoding="utf-8"?>
<worksheet xmlns="http://schemas.openxmlformats.org/spreadsheetml/2006/main" xmlns:r="http://schemas.openxmlformats.org/officeDocument/2006/relationships">
  <dimension ref="A1:T214"/>
  <sheetViews>
    <sheetView topLeftCell="C1" zoomScale="90" zoomScaleNormal="90" workbookViewId="0">
      <selection activeCell="D11" sqref="D11"/>
    </sheetView>
  </sheetViews>
  <sheetFormatPr defaultRowHeight="15"/>
  <cols>
    <col min="1" max="1" width="9.140625" style="34"/>
    <col min="2" max="2" width="26.85546875" customWidth="1"/>
    <col min="3" max="3" width="12.28515625" customWidth="1"/>
    <col min="4" max="4" width="10.7109375" customWidth="1"/>
    <col min="7" max="7" width="10.42578125" customWidth="1"/>
    <col min="10" max="10" width="10.5703125" customWidth="1"/>
    <col min="11" max="11" width="9.7109375" customWidth="1"/>
    <col min="12" max="12" width="10.85546875" customWidth="1"/>
    <col min="15" max="15" width="11.42578125" customWidth="1"/>
    <col min="16" max="16" width="9.85546875" customWidth="1"/>
  </cols>
  <sheetData>
    <row r="1" spans="1:17">
      <c r="A1" s="214" t="s">
        <v>275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14"/>
    </row>
    <row r="2" spans="1:17">
      <c r="A2" s="214" t="s">
        <v>276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14"/>
    </row>
    <row r="3" spans="1:17">
      <c r="A3" s="215" t="s">
        <v>35</v>
      </c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14"/>
    </row>
    <row r="4" spans="1:17">
      <c r="A4" s="216" t="s">
        <v>277</v>
      </c>
      <c r="B4" s="216"/>
      <c r="C4" s="216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6"/>
      <c r="P4" s="14"/>
    </row>
    <row r="5" spans="1:17">
      <c r="A5" s="13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</row>
    <row r="6" spans="1:17">
      <c r="A6" s="195" t="s">
        <v>2</v>
      </c>
      <c r="B6" s="195" t="s">
        <v>47</v>
      </c>
      <c r="C6" s="195" t="s">
        <v>278</v>
      </c>
      <c r="D6" s="197"/>
      <c r="E6" s="197"/>
      <c r="F6" s="198"/>
      <c r="G6" s="198"/>
      <c r="H6" s="198"/>
      <c r="I6" s="198"/>
      <c r="J6" s="198"/>
      <c r="K6" s="198"/>
      <c r="L6" s="198"/>
      <c r="M6" s="198"/>
      <c r="N6" s="198"/>
      <c r="O6" s="198"/>
      <c r="P6" s="198"/>
    </row>
    <row r="7" spans="1:17" s="15" customFormat="1" ht="66" customHeight="1">
      <c r="A7" s="217"/>
      <c r="B7" s="218"/>
      <c r="C7" s="218"/>
      <c r="D7" s="219" t="s">
        <v>280</v>
      </c>
      <c r="E7" s="220"/>
      <c r="F7" s="221"/>
      <c r="G7" s="219" t="s">
        <v>300</v>
      </c>
      <c r="H7" s="220"/>
      <c r="I7" s="221"/>
      <c r="J7" s="195" t="s">
        <v>290</v>
      </c>
      <c r="K7" s="195" t="s">
        <v>291</v>
      </c>
      <c r="L7" s="219" t="s">
        <v>281</v>
      </c>
      <c r="M7" s="220"/>
      <c r="N7" s="221"/>
      <c r="O7" s="195" t="s">
        <v>290</v>
      </c>
      <c r="P7" s="195" t="s">
        <v>291</v>
      </c>
    </row>
    <row r="8" spans="1:17" ht="55.5" customHeight="1">
      <c r="A8" s="196"/>
      <c r="B8" s="196"/>
      <c r="C8" s="196"/>
      <c r="D8" s="59" t="s">
        <v>282</v>
      </c>
      <c r="E8" s="59" t="s">
        <v>283</v>
      </c>
      <c r="F8" s="59" t="s">
        <v>279</v>
      </c>
      <c r="G8" s="59" t="s">
        <v>282</v>
      </c>
      <c r="H8" s="59" t="s">
        <v>283</v>
      </c>
      <c r="I8" s="59" t="s">
        <v>279</v>
      </c>
      <c r="J8" s="196"/>
      <c r="K8" s="196"/>
      <c r="L8" s="59" t="s">
        <v>282</v>
      </c>
      <c r="M8" s="59" t="s">
        <v>283</v>
      </c>
      <c r="N8" s="59" t="s">
        <v>279</v>
      </c>
      <c r="O8" s="196"/>
      <c r="P8" s="196"/>
    </row>
    <row r="9" spans="1:17">
      <c r="A9" s="16">
        <v>1</v>
      </c>
      <c r="B9" s="16">
        <v>2</v>
      </c>
      <c r="C9" s="16">
        <v>3</v>
      </c>
      <c r="D9" s="16">
        <v>4</v>
      </c>
      <c r="E9" s="16">
        <v>5</v>
      </c>
      <c r="F9" s="16">
        <v>6</v>
      </c>
      <c r="G9" s="16">
        <v>7</v>
      </c>
      <c r="H9" s="16">
        <v>8</v>
      </c>
      <c r="I9" s="16">
        <v>9</v>
      </c>
      <c r="J9" s="16">
        <v>10</v>
      </c>
      <c r="K9" s="16">
        <v>11</v>
      </c>
      <c r="L9" s="16">
        <v>12</v>
      </c>
      <c r="M9" s="16">
        <v>13</v>
      </c>
      <c r="N9" s="16">
        <v>14</v>
      </c>
      <c r="O9" s="11">
        <v>15</v>
      </c>
      <c r="P9" s="11">
        <v>16</v>
      </c>
    </row>
    <row r="10" spans="1:17">
      <c r="A10" s="38">
        <v>1</v>
      </c>
      <c r="B10" s="38" t="s">
        <v>45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</row>
    <row r="11" spans="1:17" ht="102">
      <c r="A11" s="17" t="s">
        <v>46</v>
      </c>
      <c r="B11" s="39" t="s">
        <v>219</v>
      </c>
      <c r="C11" s="11" t="s">
        <v>43</v>
      </c>
      <c r="D11" s="17">
        <v>0.38</v>
      </c>
      <c r="E11" s="17">
        <v>0.38</v>
      </c>
      <c r="F11" s="17"/>
      <c r="G11" s="17">
        <v>0.11</v>
      </c>
      <c r="H11" s="17">
        <v>0.11</v>
      </c>
      <c r="I11" s="17"/>
      <c r="J11" s="67">
        <f>D11/G11*100</f>
        <v>345.45</v>
      </c>
      <c r="K11" s="67">
        <f>E11/H11*100</f>
        <v>345.45</v>
      </c>
      <c r="L11" s="17">
        <v>0.12</v>
      </c>
      <c r="M11" s="17">
        <v>0.12</v>
      </c>
      <c r="N11" s="18"/>
      <c r="O11" s="61">
        <f>L11/G11*100</f>
        <v>109.09099999999999</v>
      </c>
      <c r="P11" s="61">
        <f>M11/H11*100</f>
        <v>109.09099999999999</v>
      </c>
    </row>
    <row r="12" spans="1:17">
      <c r="A12" s="17" t="s">
        <v>51</v>
      </c>
      <c r="B12" s="39" t="s">
        <v>52</v>
      </c>
      <c r="C12" s="11"/>
      <c r="D12" s="17"/>
      <c r="E12" s="17"/>
      <c r="F12" s="17"/>
      <c r="G12" s="18"/>
      <c r="H12" s="18"/>
      <c r="I12" s="17"/>
      <c r="J12" s="67"/>
      <c r="K12" s="67"/>
      <c r="L12" s="18"/>
      <c r="M12" s="18"/>
      <c r="N12" s="18"/>
      <c r="O12" s="61"/>
      <c r="P12" s="61"/>
      <c r="Q12" s="19"/>
    </row>
    <row r="13" spans="1:17" ht="63.75">
      <c r="A13" s="17" t="s">
        <v>53</v>
      </c>
      <c r="B13" s="39" t="s">
        <v>54</v>
      </c>
      <c r="C13" s="11" t="s">
        <v>43</v>
      </c>
      <c r="D13" s="17">
        <v>0.17</v>
      </c>
      <c r="E13" s="17">
        <v>0.17</v>
      </c>
      <c r="F13" s="17"/>
      <c r="G13" s="67">
        <v>0.05</v>
      </c>
      <c r="H13" s="67">
        <v>0.05</v>
      </c>
      <c r="I13" s="17"/>
      <c r="J13" s="67">
        <f t="shared" ref="J13:K17" si="0">D13/G13*100</f>
        <v>340</v>
      </c>
      <c r="K13" s="67">
        <f t="shared" si="0"/>
        <v>340</v>
      </c>
      <c r="L13" s="17">
        <v>0.06</v>
      </c>
      <c r="M13" s="17">
        <v>0.06</v>
      </c>
      <c r="N13" s="18"/>
      <c r="O13" s="61">
        <f t="shared" ref="O13:P17" si="1">L13/G13*100</f>
        <v>120</v>
      </c>
      <c r="P13" s="61">
        <f t="shared" si="1"/>
        <v>120</v>
      </c>
    </row>
    <row r="14" spans="1:17" ht="76.5">
      <c r="A14" s="17" t="s">
        <v>56</v>
      </c>
      <c r="B14" s="39" t="s">
        <v>220</v>
      </c>
      <c r="C14" s="11" t="s">
        <v>43</v>
      </c>
      <c r="D14" s="17">
        <v>0.34</v>
      </c>
      <c r="E14" s="17">
        <v>0.34</v>
      </c>
      <c r="F14" s="17"/>
      <c r="G14" s="67">
        <v>0.11</v>
      </c>
      <c r="H14" s="67">
        <v>0.11</v>
      </c>
      <c r="I14" s="17"/>
      <c r="J14" s="67">
        <f t="shared" si="0"/>
        <v>309.08999999999997</v>
      </c>
      <c r="K14" s="67">
        <f t="shared" si="0"/>
        <v>309.08999999999997</v>
      </c>
      <c r="L14" s="17">
        <v>0.12</v>
      </c>
      <c r="M14" s="17">
        <v>0.12</v>
      </c>
      <c r="N14" s="18"/>
      <c r="O14" s="61">
        <f t="shared" si="1"/>
        <v>109.09099999999999</v>
      </c>
      <c r="P14" s="61">
        <f t="shared" si="1"/>
        <v>109.09099999999999</v>
      </c>
    </row>
    <row r="15" spans="1:17">
      <c r="A15" s="17" t="s">
        <v>57</v>
      </c>
      <c r="B15" s="39" t="s">
        <v>58</v>
      </c>
      <c r="C15" s="11" t="s">
        <v>43</v>
      </c>
      <c r="D15" s="17">
        <v>0.42</v>
      </c>
      <c r="E15" s="17">
        <v>0.42</v>
      </c>
      <c r="F15" s="17"/>
      <c r="G15" s="67">
        <v>0.11</v>
      </c>
      <c r="H15" s="67">
        <v>0.11</v>
      </c>
      <c r="I15" s="17"/>
      <c r="J15" s="67">
        <f t="shared" si="0"/>
        <v>381.82</v>
      </c>
      <c r="K15" s="67">
        <f t="shared" si="0"/>
        <v>381.82</v>
      </c>
      <c r="L15" s="17">
        <v>0.12</v>
      </c>
      <c r="M15" s="17">
        <v>0.12</v>
      </c>
      <c r="N15" s="18"/>
      <c r="O15" s="61">
        <f t="shared" si="1"/>
        <v>109.09099999999999</v>
      </c>
      <c r="P15" s="61">
        <f t="shared" si="1"/>
        <v>109.09099999999999</v>
      </c>
    </row>
    <row r="16" spans="1:17" ht="38.25">
      <c r="A16" s="17" t="s">
        <v>60</v>
      </c>
      <c r="B16" s="39" t="s">
        <v>221</v>
      </c>
      <c r="C16" s="11" t="s">
        <v>43</v>
      </c>
      <c r="D16" s="17">
        <v>0.25</v>
      </c>
      <c r="E16" s="17">
        <v>0.25</v>
      </c>
      <c r="F16" s="17"/>
      <c r="G16" s="67">
        <v>0.08</v>
      </c>
      <c r="H16" s="67">
        <v>0.08</v>
      </c>
      <c r="I16" s="17"/>
      <c r="J16" s="67">
        <f t="shared" si="0"/>
        <v>312.5</v>
      </c>
      <c r="K16" s="67">
        <f t="shared" si="0"/>
        <v>312.5</v>
      </c>
      <c r="L16" s="17">
        <v>0.09</v>
      </c>
      <c r="M16" s="17">
        <v>0.09</v>
      </c>
      <c r="N16" s="18"/>
      <c r="O16" s="61">
        <f t="shared" si="1"/>
        <v>112.5</v>
      </c>
      <c r="P16" s="61">
        <f t="shared" si="1"/>
        <v>112.5</v>
      </c>
    </row>
    <row r="17" spans="1:16" ht="89.25">
      <c r="A17" s="17" t="s">
        <v>61</v>
      </c>
      <c r="B17" s="39" t="s">
        <v>222</v>
      </c>
      <c r="C17" s="11" t="s">
        <v>43</v>
      </c>
      <c r="D17" s="17">
        <v>7.0000000000000007E-2</v>
      </c>
      <c r="E17" s="17">
        <v>7.0000000000000007E-2</v>
      </c>
      <c r="F17" s="17"/>
      <c r="G17" s="67">
        <v>0.02</v>
      </c>
      <c r="H17" s="67">
        <v>0.02</v>
      </c>
      <c r="I17" s="17"/>
      <c r="J17" s="67">
        <f t="shared" si="0"/>
        <v>350</v>
      </c>
      <c r="K17" s="67">
        <f t="shared" si="0"/>
        <v>350</v>
      </c>
      <c r="L17" s="17">
        <v>0.03</v>
      </c>
      <c r="M17" s="17">
        <v>0.03</v>
      </c>
      <c r="N17" s="18"/>
      <c r="O17" s="61">
        <f t="shared" si="1"/>
        <v>150</v>
      </c>
      <c r="P17" s="61">
        <f t="shared" si="1"/>
        <v>150</v>
      </c>
    </row>
    <row r="18" spans="1:16" ht="25.5">
      <c r="A18" s="38">
        <v>2</v>
      </c>
      <c r="B18" s="40" t="s">
        <v>15</v>
      </c>
      <c r="C18" s="11"/>
      <c r="D18" s="17"/>
      <c r="E18" s="17"/>
      <c r="F18" s="17"/>
      <c r="G18" s="67"/>
      <c r="H18" s="67"/>
      <c r="I18" s="17"/>
      <c r="J18" s="67"/>
      <c r="K18" s="67"/>
      <c r="L18" s="18"/>
      <c r="M18" s="18"/>
      <c r="N18" s="18"/>
      <c r="O18" s="61"/>
      <c r="P18" s="61"/>
    </row>
    <row r="19" spans="1:16">
      <c r="A19" s="17" t="s">
        <v>62</v>
      </c>
      <c r="B19" s="39" t="s">
        <v>63</v>
      </c>
      <c r="C19" s="11" t="s">
        <v>43</v>
      </c>
      <c r="D19" s="17"/>
      <c r="E19" s="17"/>
      <c r="F19" s="17"/>
      <c r="G19" s="67"/>
      <c r="H19" s="67"/>
      <c r="I19" s="17"/>
      <c r="J19" s="67"/>
      <c r="K19" s="67"/>
      <c r="L19" s="18"/>
      <c r="M19" s="18"/>
      <c r="N19" s="18"/>
      <c r="O19" s="61"/>
      <c r="P19" s="61"/>
    </row>
    <row r="20" spans="1:16" ht="38.25">
      <c r="A20" s="17" t="s">
        <v>64</v>
      </c>
      <c r="B20" s="39" t="s">
        <v>223</v>
      </c>
      <c r="C20" s="11" t="s">
        <v>43</v>
      </c>
      <c r="D20" s="17">
        <v>0.13</v>
      </c>
      <c r="E20" s="17">
        <v>0.13</v>
      </c>
      <c r="F20" s="17"/>
      <c r="G20" s="67">
        <v>0.04</v>
      </c>
      <c r="H20" s="67">
        <v>0.04</v>
      </c>
      <c r="I20" s="17"/>
      <c r="J20" s="67">
        <f>D20/G20*100</f>
        <v>325</v>
      </c>
      <c r="K20" s="67">
        <f>E20/H20*100</f>
        <v>325</v>
      </c>
      <c r="L20" s="17">
        <v>0.05</v>
      </c>
      <c r="M20" s="17">
        <v>0.05</v>
      </c>
      <c r="N20" s="18"/>
      <c r="O20" s="61">
        <f>L20/G20*100</f>
        <v>125</v>
      </c>
      <c r="P20" s="61">
        <f>M20/H20*100</f>
        <v>125</v>
      </c>
    </row>
    <row r="21" spans="1:16" ht="25.5">
      <c r="A21" s="17" t="s">
        <v>65</v>
      </c>
      <c r="B21" s="39" t="s">
        <v>66</v>
      </c>
      <c r="C21" s="11" t="s">
        <v>43</v>
      </c>
      <c r="D21" s="17">
        <v>0.21</v>
      </c>
      <c r="E21" s="17">
        <v>0.04</v>
      </c>
      <c r="F21" s="17"/>
      <c r="G21" s="67">
        <v>7.0000000000000007E-2</v>
      </c>
      <c r="H21" s="67">
        <v>0.01</v>
      </c>
      <c r="I21" s="17"/>
      <c r="J21" s="67">
        <f>D21/G21*100</f>
        <v>300</v>
      </c>
      <c r="K21" s="67">
        <f>E21/H21*100</f>
        <v>400</v>
      </c>
      <c r="L21" s="17">
        <v>0.08</v>
      </c>
      <c r="M21" s="17">
        <v>0.02</v>
      </c>
      <c r="N21" s="18"/>
      <c r="O21" s="61">
        <f>L21/G21*100</f>
        <v>114.286</v>
      </c>
      <c r="P21" s="61">
        <f>M21/H21*100</f>
        <v>200</v>
      </c>
    </row>
    <row r="22" spans="1:16">
      <c r="A22" s="17" t="s">
        <v>67</v>
      </c>
      <c r="B22" s="39" t="s">
        <v>68</v>
      </c>
      <c r="C22" s="11"/>
      <c r="D22" s="17"/>
      <c r="E22" s="17"/>
      <c r="F22" s="17"/>
      <c r="G22" s="67"/>
      <c r="H22" s="67"/>
      <c r="I22" s="17"/>
      <c r="J22" s="67"/>
      <c r="K22" s="67"/>
      <c r="L22" s="18"/>
      <c r="M22" s="18"/>
      <c r="N22" s="18"/>
      <c r="O22" s="61"/>
      <c r="P22" s="61"/>
    </row>
    <row r="23" spans="1:16">
      <c r="A23" s="17" t="s">
        <v>69</v>
      </c>
      <c r="B23" s="39" t="s">
        <v>70</v>
      </c>
      <c r="C23" s="11" t="s">
        <v>43</v>
      </c>
      <c r="D23" s="17">
        <v>0.21</v>
      </c>
      <c r="E23" s="17">
        <v>0.04</v>
      </c>
      <c r="F23" s="17"/>
      <c r="G23" s="67">
        <v>7.0000000000000007E-2</v>
      </c>
      <c r="H23" s="67">
        <v>0.01</v>
      </c>
      <c r="I23" s="17"/>
      <c r="J23" s="67">
        <f>D23/G23*100</f>
        <v>300</v>
      </c>
      <c r="K23" s="67">
        <f>E23/H23*100</f>
        <v>400</v>
      </c>
      <c r="L23" s="17">
        <v>0.08</v>
      </c>
      <c r="M23" s="17">
        <v>0.02</v>
      </c>
      <c r="N23" s="18"/>
      <c r="O23" s="61">
        <f>L23/G23*100</f>
        <v>114.286</v>
      </c>
      <c r="P23" s="61">
        <f>M23/H23*100</f>
        <v>200</v>
      </c>
    </row>
    <row r="24" spans="1:16">
      <c r="A24" s="17" t="s">
        <v>72</v>
      </c>
      <c r="B24" s="39" t="s">
        <v>73</v>
      </c>
      <c r="C24" s="11"/>
      <c r="D24" s="17"/>
      <c r="E24" s="17"/>
      <c r="F24" s="17"/>
      <c r="G24" s="67"/>
      <c r="H24" s="67"/>
      <c r="I24" s="17"/>
      <c r="J24" s="67"/>
      <c r="K24" s="67"/>
      <c r="L24" s="18"/>
      <c r="M24" s="18"/>
      <c r="N24" s="18"/>
      <c r="O24" s="61"/>
      <c r="P24" s="61"/>
    </row>
    <row r="25" spans="1:16">
      <c r="A25" s="17" t="s">
        <v>74</v>
      </c>
      <c r="B25" s="39" t="s">
        <v>71</v>
      </c>
      <c r="C25" s="11" t="s">
        <v>43</v>
      </c>
      <c r="D25" s="17">
        <v>0.55000000000000004</v>
      </c>
      <c r="E25" s="17">
        <v>0.38</v>
      </c>
      <c r="F25" s="17"/>
      <c r="G25" s="67">
        <v>0.52</v>
      </c>
      <c r="H25" s="67">
        <v>0.36</v>
      </c>
      <c r="I25" s="17"/>
      <c r="J25" s="67">
        <f t="shared" ref="J25:K27" si="2">D25/G25*100</f>
        <v>105.77</v>
      </c>
      <c r="K25" s="67">
        <f t="shared" si="2"/>
        <v>105.56</v>
      </c>
      <c r="L25" s="17">
        <v>0.55000000000000004</v>
      </c>
      <c r="M25" s="17">
        <v>0.38</v>
      </c>
      <c r="N25" s="17"/>
      <c r="O25" s="61">
        <f t="shared" ref="O25:P27" si="3">L25/G25*100</f>
        <v>105.76900000000001</v>
      </c>
      <c r="P25" s="61">
        <f t="shared" si="3"/>
        <v>105.556</v>
      </c>
    </row>
    <row r="26" spans="1:16" ht="25.5">
      <c r="A26" s="17" t="s">
        <v>75</v>
      </c>
      <c r="B26" s="39" t="s">
        <v>76</v>
      </c>
      <c r="C26" s="11" t="s">
        <v>43</v>
      </c>
      <c r="D26" s="17">
        <v>0.21</v>
      </c>
      <c r="E26" s="17">
        <v>0.04</v>
      </c>
      <c r="F26" s="17"/>
      <c r="G26" s="67">
        <v>0.19</v>
      </c>
      <c r="H26" s="67">
        <v>0.04</v>
      </c>
      <c r="I26" s="17"/>
      <c r="J26" s="67">
        <f t="shared" si="2"/>
        <v>110.53</v>
      </c>
      <c r="K26" s="67">
        <f t="shared" si="2"/>
        <v>100</v>
      </c>
      <c r="L26" s="67">
        <v>0.2</v>
      </c>
      <c r="M26" s="17">
        <v>0.04</v>
      </c>
      <c r="N26" s="17"/>
      <c r="O26" s="61">
        <f t="shared" si="3"/>
        <v>105.26300000000001</v>
      </c>
      <c r="P26" s="61">
        <f t="shared" si="3"/>
        <v>100</v>
      </c>
    </row>
    <row r="27" spans="1:16" ht="25.5">
      <c r="A27" s="17" t="s">
        <v>77</v>
      </c>
      <c r="B27" s="39" t="s">
        <v>78</v>
      </c>
      <c r="C27" s="11" t="s">
        <v>43</v>
      </c>
      <c r="D27" s="17">
        <v>0.21</v>
      </c>
      <c r="E27" s="17">
        <v>0.04</v>
      </c>
      <c r="F27" s="17"/>
      <c r="G27" s="67">
        <v>0.24</v>
      </c>
      <c r="H27" s="67">
        <v>0.05</v>
      </c>
      <c r="I27" s="17"/>
      <c r="J27" s="67">
        <f t="shared" si="2"/>
        <v>87.5</v>
      </c>
      <c r="K27" s="67">
        <f t="shared" si="2"/>
        <v>80</v>
      </c>
      <c r="L27" s="67">
        <v>0.21</v>
      </c>
      <c r="M27" s="67">
        <v>0.04</v>
      </c>
      <c r="N27" s="17"/>
      <c r="O27" s="61">
        <f t="shared" si="3"/>
        <v>87.5</v>
      </c>
      <c r="P27" s="61">
        <f t="shared" si="3"/>
        <v>80</v>
      </c>
    </row>
    <row r="28" spans="1:16" ht="25.5">
      <c r="A28" s="17" t="s">
        <v>79</v>
      </c>
      <c r="B28" s="39" t="s">
        <v>80</v>
      </c>
      <c r="C28" s="11"/>
      <c r="D28" s="17"/>
      <c r="E28" s="17"/>
      <c r="F28" s="17"/>
      <c r="G28" s="67"/>
      <c r="H28" s="67"/>
      <c r="I28" s="17"/>
      <c r="J28" s="67"/>
      <c r="K28" s="67"/>
      <c r="L28" s="18"/>
      <c r="M28" s="18"/>
      <c r="N28" s="17"/>
      <c r="O28" s="62"/>
      <c r="P28" s="61"/>
    </row>
    <row r="29" spans="1:16">
      <c r="A29" s="17" t="s">
        <v>81</v>
      </c>
      <c r="B29" s="39" t="s">
        <v>82</v>
      </c>
      <c r="C29" s="11" t="s">
        <v>43</v>
      </c>
      <c r="D29" s="17">
        <v>0.34</v>
      </c>
      <c r="E29" s="17">
        <v>0.21</v>
      </c>
      <c r="F29" s="17"/>
      <c r="G29" s="67">
        <v>0.11</v>
      </c>
      <c r="H29" s="67">
        <v>7.0000000000000007E-2</v>
      </c>
      <c r="I29" s="17"/>
      <c r="J29" s="67">
        <f>D29/G29*100</f>
        <v>309.08999999999997</v>
      </c>
      <c r="K29" s="67">
        <f>E29/H29*100</f>
        <v>300</v>
      </c>
      <c r="L29" s="17">
        <v>0.12</v>
      </c>
      <c r="M29" s="17">
        <v>0.08</v>
      </c>
      <c r="N29" s="17"/>
      <c r="O29" s="61">
        <f>L29/G29*100</f>
        <v>109.09099999999999</v>
      </c>
      <c r="P29" s="61">
        <f>M29/H29*100</f>
        <v>114.286</v>
      </c>
    </row>
    <row r="30" spans="1:16">
      <c r="A30" s="17" t="s">
        <v>83</v>
      </c>
      <c r="B30" s="39" t="s">
        <v>84</v>
      </c>
      <c r="C30" s="11" t="s">
        <v>43</v>
      </c>
      <c r="D30" s="17">
        <v>0.51</v>
      </c>
      <c r="E30" s="17">
        <v>0.38</v>
      </c>
      <c r="F30" s="17"/>
      <c r="G30" s="67">
        <v>0.14000000000000001</v>
      </c>
      <c r="H30" s="67">
        <v>0.11</v>
      </c>
      <c r="I30" s="17"/>
      <c r="J30" s="67">
        <f>D30/G30*100</f>
        <v>364.29</v>
      </c>
      <c r="K30" s="67">
        <f>E30/H30*100</f>
        <v>345.45</v>
      </c>
      <c r="L30" s="17">
        <v>0.15</v>
      </c>
      <c r="M30" s="17">
        <v>0.12</v>
      </c>
      <c r="N30" s="17"/>
      <c r="O30" s="61">
        <f>L30/G30*100</f>
        <v>107.143</v>
      </c>
      <c r="P30" s="61">
        <f>M30/H30*100</f>
        <v>109.09099999999999</v>
      </c>
    </row>
    <row r="31" spans="1:16">
      <c r="A31" s="17" t="s">
        <v>86</v>
      </c>
      <c r="B31" s="39" t="s">
        <v>87</v>
      </c>
      <c r="C31" s="11"/>
      <c r="D31" s="17"/>
      <c r="E31" s="17"/>
      <c r="F31" s="17"/>
      <c r="G31" s="67"/>
      <c r="H31" s="67"/>
      <c r="I31" s="17"/>
      <c r="J31" s="67"/>
      <c r="K31" s="67"/>
      <c r="L31" s="18"/>
      <c r="M31" s="18"/>
      <c r="N31" s="17"/>
      <c r="O31" s="62"/>
      <c r="P31" s="61"/>
    </row>
    <row r="32" spans="1:16" ht="38.25">
      <c r="A32" s="17" t="s">
        <v>88</v>
      </c>
      <c r="B32" s="39" t="s">
        <v>224</v>
      </c>
      <c r="C32" s="11" t="s">
        <v>43</v>
      </c>
      <c r="D32" s="17">
        <v>0.17</v>
      </c>
      <c r="E32" s="17">
        <v>0.17</v>
      </c>
      <c r="F32" s="17"/>
      <c r="G32" s="67">
        <v>0.05</v>
      </c>
      <c r="H32" s="67">
        <v>0.05</v>
      </c>
      <c r="I32" s="17"/>
      <c r="J32" s="67">
        <f t="shared" ref="J32:K37" si="4">D32/G32*100</f>
        <v>340</v>
      </c>
      <c r="K32" s="67">
        <f t="shared" si="4"/>
        <v>340</v>
      </c>
      <c r="L32" s="17">
        <v>0.06</v>
      </c>
      <c r="M32" s="17">
        <v>0.06</v>
      </c>
      <c r="N32" s="17"/>
      <c r="O32" s="61">
        <f t="shared" ref="O32:P37" si="5">L32/G32*100</f>
        <v>120</v>
      </c>
      <c r="P32" s="61">
        <f t="shared" si="5"/>
        <v>120</v>
      </c>
    </row>
    <row r="33" spans="1:16" ht="25.5">
      <c r="A33" s="17" t="s">
        <v>89</v>
      </c>
      <c r="B33" s="39" t="s">
        <v>90</v>
      </c>
      <c r="C33" s="11" t="s">
        <v>43</v>
      </c>
      <c r="D33" s="17">
        <v>0.25</v>
      </c>
      <c r="E33" s="17">
        <v>0.25</v>
      </c>
      <c r="F33" s="17"/>
      <c r="G33" s="67">
        <v>0.08</v>
      </c>
      <c r="H33" s="67">
        <v>0.08</v>
      </c>
      <c r="I33" s="17"/>
      <c r="J33" s="67">
        <f t="shared" si="4"/>
        <v>312.5</v>
      </c>
      <c r="K33" s="67">
        <f t="shared" si="4"/>
        <v>312.5</v>
      </c>
      <c r="L33" s="17">
        <v>0.09</v>
      </c>
      <c r="M33" s="17">
        <v>0.09</v>
      </c>
      <c r="N33" s="17"/>
      <c r="O33" s="61">
        <f t="shared" si="5"/>
        <v>112.5</v>
      </c>
      <c r="P33" s="61">
        <f t="shared" si="5"/>
        <v>112.5</v>
      </c>
    </row>
    <row r="34" spans="1:16" ht="25.5">
      <c r="A34" s="17" t="s">
        <v>91</v>
      </c>
      <c r="B34" s="39" t="s">
        <v>92</v>
      </c>
      <c r="C34" s="11" t="s">
        <v>43</v>
      </c>
      <c r="D34" s="17">
        <v>1.52</v>
      </c>
      <c r="E34" s="17">
        <v>1.35</v>
      </c>
      <c r="F34" s="17"/>
      <c r="G34" s="67">
        <v>0.46</v>
      </c>
      <c r="H34" s="67">
        <v>0.4</v>
      </c>
      <c r="I34" s="17"/>
      <c r="J34" s="67">
        <f t="shared" si="4"/>
        <v>330.43</v>
      </c>
      <c r="K34" s="67">
        <f t="shared" si="4"/>
        <v>337.5</v>
      </c>
      <c r="L34" s="17">
        <v>0.49</v>
      </c>
      <c r="M34" s="17">
        <v>0.42</v>
      </c>
      <c r="N34" s="17"/>
      <c r="O34" s="61">
        <f t="shared" si="5"/>
        <v>106.52200000000001</v>
      </c>
      <c r="P34" s="61">
        <f t="shared" si="5"/>
        <v>105</v>
      </c>
    </row>
    <row r="35" spans="1:16">
      <c r="A35" s="17" t="s">
        <v>93</v>
      </c>
      <c r="B35" s="39" t="s">
        <v>94</v>
      </c>
      <c r="C35" s="11" t="s">
        <v>43</v>
      </c>
      <c r="D35" s="17">
        <v>0.67</v>
      </c>
      <c r="E35" s="17">
        <v>0.67</v>
      </c>
      <c r="F35" s="17"/>
      <c r="G35" s="67">
        <v>0.19</v>
      </c>
      <c r="H35" s="67">
        <v>0.19</v>
      </c>
      <c r="I35" s="17"/>
      <c r="J35" s="67">
        <f t="shared" si="4"/>
        <v>352.63</v>
      </c>
      <c r="K35" s="67">
        <f t="shared" si="4"/>
        <v>352.63</v>
      </c>
      <c r="L35" s="67">
        <v>0.2</v>
      </c>
      <c r="M35" s="67">
        <v>0.2</v>
      </c>
      <c r="N35" s="17"/>
      <c r="O35" s="61">
        <f t="shared" si="5"/>
        <v>105.26300000000001</v>
      </c>
      <c r="P35" s="61">
        <f t="shared" si="5"/>
        <v>105.26300000000001</v>
      </c>
    </row>
    <row r="36" spans="1:16" ht="25.5">
      <c r="A36" s="17" t="s">
        <v>95</v>
      </c>
      <c r="B36" s="39" t="s">
        <v>96</v>
      </c>
      <c r="C36" s="11" t="s">
        <v>43</v>
      </c>
      <c r="D36" s="17">
        <v>0.93</v>
      </c>
      <c r="E36" s="17">
        <v>0.93</v>
      </c>
      <c r="F36" s="17"/>
      <c r="G36" s="67">
        <v>0.28000000000000003</v>
      </c>
      <c r="H36" s="67">
        <v>0.28000000000000003</v>
      </c>
      <c r="I36" s="17"/>
      <c r="J36" s="67">
        <f t="shared" si="4"/>
        <v>332.14</v>
      </c>
      <c r="K36" s="67">
        <f t="shared" si="4"/>
        <v>332.14</v>
      </c>
      <c r="L36" s="17">
        <v>0.28999999999999998</v>
      </c>
      <c r="M36" s="17">
        <v>0.28999999999999998</v>
      </c>
      <c r="N36" s="17"/>
      <c r="O36" s="61">
        <f t="shared" si="5"/>
        <v>103.571</v>
      </c>
      <c r="P36" s="61">
        <f t="shared" si="5"/>
        <v>103.571</v>
      </c>
    </row>
    <row r="37" spans="1:16" ht="25.5">
      <c r="A37" s="17" t="s">
        <v>97</v>
      </c>
      <c r="B37" s="39" t="s">
        <v>98</v>
      </c>
      <c r="C37" s="11" t="s">
        <v>43</v>
      </c>
      <c r="D37" s="17">
        <v>0.93</v>
      </c>
      <c r="E37" s="17">
        <v>0.93</v>
      </c>
      <c r="F37" s="17"/>
      <c r="G37" s="67">
        <v>0.28000000000000003</v>
      </c>
      <c r="H37" s="67">
        <v>0.28000000000000003</v>
      </c>
      <c r="I37" s="17"/>
      <c r="J37" s="67">
        <f t="shared" si="4"/>
        <v>332.14</v>
      </c>
      <c r="K37" s="67">
        <f t="shared" si="4"/>
        <v>332.14</v>
      </c>
      <c r="L37" s="17">
        <v>0.28999999999999998</v>
      </c>
      <c r="M37" s="17">
        <v>0.28999999999999998</v>
      </c>
      <c r="N37" s="17"/>
      <c r="O37" s="61">
        <f t="shared" si="5"/>
        <v>103.571</v>
      </c>
      <c r="P37" s="61">
        <f t="shared" si="5"/>
        <v>103.571</v>
      </c>
    </row>
    <row r="38" spans="1:16" ht="76.5">
      <c r="A38" s="17" t="s">
        <v>99</v>
      </c>
      <c r="B38" s="39" t="s">
        <v>100</v>
      </c>
      <c r="C38" s="11"/>
      <c r="D38" s="17"/>
      <c r="E38" s="17"/>
      <c r="F38" s="17"/>
      <c r="G38" s="67"/>
      <c r="H38" s="67"/>
      <c r="I38" s="17"/>
      <c r="J38" s="67"/>
      <c r="K38" s="67"/>
      <c r="L38" s="18"/>
      <c r="M38" s="18"/>
      <c r="N38" s="17"/>
      <c r="O38" s="62"/>
      <c r="P38" s="61"/>
    </row>
    <row r="39" spans="1:16" ht="15" customHeight="1">
      <c r="A39" s="212" t="s">
        <v>101</v>
      </c>
      <c r="B39" s="172" t="s">
        <v>225</v>
      </c>
      <c r="C39" s="180" t="s">
        <v>43</v>
      </c>
      <c r="D39" s="207">
        <v>1.26</v>
      </c>
      <c r="E39" s="207">
        <v>1.26</v>
      </c>
      <c r="F39" s="180"/>
      <c r="G39" s="201">
        <v>0.38</v>
      </c>
      <c r="H39" s="201">
        <v>0.19</v>
      </c>
      <c r="I39" s="180"/>
      <c r="J39" s="201">
        <f>D39/G39*100</f>
        <v>331.58</v>
      </c>
      <c r="K39" s="199">
        <f>E39/H39*100</f>
        <v>663.16</v>
      </c>
      <c r="L39" s="201">
        <v>0.4</v>
      </c>
      <c r="M39" s="201">
        <v>0.2</v>
      </c>
      <c r="N39" s="180"/>
      <c r="O39" s="203">
        <f>L39/G39*100</f>
        <v>105.26300000000001</v>
      </c>
      <c r="P39" s="203">
        <f>M39/H39*100</f>
        <v>105.26300000000001</v>
      </c>
    </row>
    <row r="40" spans="1:16" ht="81" customHeight="1">
      <c r="A40" s="213"/>
      <c r="B40" s="177"/>
      <c r="C40" s="196"/>
      <c r="D40" s="208"/>
      <c r="E40" s="208"/>
      <c r="F40" s="196"/>
      <c r="G40" s="202"/>
      <c r="H40" s="202"/>
      <c r="I40" s="196"/>
      <c r="J40" s="202"/>
      <c r="K40" s="200"/>
      <c r="L40" s="202"/>
      <c r="M40" s="202"/>
      <c r="N40" s="196"/>
      <c r="O40" s="204"/>
      <c r="P40" s="204"/>
    </row>
    <row r="41" spans="1:16">
      <c r="A41" s="212" t="s">
        <v>103</v>
      </c>
      <c r="B41" s="172" t="s">
        <v>226</v>
      </c>
      <c r="C41" s="180" t="s">
        <v>43</v>
      </c>
      <c r="D41" s="207">
        <v>1.69</v>
      </c>
      <c r="E41" s="207">
        <v>1.69</v>
      </c>
      <c r="F41" s="180"/>
      <c r="G41" s="201">
        <v>0.39</v>
      </c>
      <c r="H41" s="201">
        <v>0.39</v>
      </c>
      <c r="I41" s="180"/>
      <c r="J41" s="201">
        <v>141.66999999999999</v>
      </c>
      <c r="K41" s="199">
        <f>E41/H41*100</f>
        <v>433.33</v>
      </c>
      <c r="L41" s="207">
        <v>0.41</v>
      </c>
      <c r="M41" s="207">
        <v>0.41</v>
      </c>
      <c r="N41" s="180"/>
      <c r="O41" s="203">
        <f>L41/G41*100</f>
        <v>105.128</v>
      </c>
      <c r="P41" s="203">
        <f>M41/H41*100</f>
        <v>105.128</v>
      </c>
    </row>
    <row r="42" spans="1:16" ht="66" customHeight="1">
      <c r="A42" s="213"/>
      <c r="B42" s="177"/>
      <c r="C42" s="196"/>
      <c r="D42" s="208"/>
      <c r="E42" s="208"/>
      <c r="F42" s="196"/>
      <c r="G42" s="202"/>
      <c r="H42" s="202"/>
      <c r="I42" s="196"/>
      <c r="J42" s="202"/>
      <c r="K42" s="200"/>
      <c r="L42" s="208"/>
      <c r="M42" s="208"/>
      <c r="N42" s="196"/>
      <c r="O42" s="204"/>
      <c r="P42" s="204"/>
    </row>
    <row r="43" spans="1:16" ht="25.5">
      <c r="A43" s="38">
        <v>3</v>
      </c>
      <c r="B43" s="40" t="s">
        <v>227</v>
      </c>
      <c r="C43" s="11"/>
      <c r="D43" s="17"/>
      <c r="E43" s="17"/>
      <c r="F43" s="17"/>
      <c r="G43" s="67"/>
      <c r="H43" s="67"/>
      <c r="I43" s="17"/>
      <c r="J43" s="67"/>
      <c r="K43" s="67"/>
      <c r="L43" s="17"/>
      <c r="M43" s="17"/>
      <c r="N43" s="17"/>
      <c r="O43" s="61"/>
      <c r="P43" s="61"/>
    </row>
    <row r="44" spans="1:16" ht="38.25">
      <c r="A44" s="17" t="s">
        <v>104</v>
      </c>
      <c r="B44" s="39" t="s">
        <v>105</v>
      </c>
      <c r="C44" s="11" t="s">
        <v>43</v>
      </c>
      <c r="D44" s="17">
        <v>0.34</v>
      </c>
      <c r="E44" s="17">
        <v>0.21</v>
      </c>
      <c r="F44" s="17"/>
      <c r="G44" s="67">
        <v>0.11</v>
      </c>
      <c r="H44" s="67">
        <v>7.0000000000000007E-2</v>
      </c>
      <c r="I44" s="17"/>
      <c r="J44" s="67">
        <f t="shared" ref="J44:K46" si="6">D44/G44*100</f>
        <v>309.08999999999997</v>
      </c>
      <c r="K44" s="67">
        <f t="shared" si="6"/>
        <v>300</v>
      </c>
      <c r="L44" s="17">
        <v>0.12</v>
      </c>
      <c r="M44" s="17">
        <v>0.08</v>
      </c>
      <c r="N44" s="17"/>
      <c r="O44" s="61">
        <f t="shared" ref="O44:P46" si="7">L44/G44*100</f>
        <v>109.09099999999999</v>
      </c>
      <c r="P44" s="61">
        <f t="shared" si="7"/>
        <v>114.286</v>
      </c>
    </row>
    <row r="45" spans="1:16" ht="25.5">
      <c r="A45" s="17" t="s">
        <v>106</v>
      </c>
      <c r="B45" s="39" t="s">
        <v>228</v>
      </c>
      <c r="C45" s="11" t="s">
        <v>43</v>
      </c>
      <c r="D45" s="67">
        <v>0.8</v>
      </c>
      <c r="E45" s="17">
        <v>0.59</v>
      </c>
      <c r="F45" s="17"/>
      <c r="G45" s="67">
        <v>0.26</v>
      </c>
      <c r="H45" s="67">
        <v>0.18</v>
      </c>
      <c r="I45" s="17"/>
      <c r="J45" s="67">
        <f t="shared" si="6"/>
        <v>307.69</v>
      </c>
      <c r="K45" s="67">
        <f t="shared" si="6"/>
        <v>327.78</v>
      </c>
      <c r="L45" s="17">
        <v>0.28000000000000003</v>
      </c>
      <c r="M45" s="17">
        <v>0.19</v>
      </c>
      <c r="N45" s="17"/>
      <c r="O45" s="61">
        <f t="shared" si="7"/>
        <v>107.69199999999999</v>
      </c>
      <c r="P45" s="61">
        <f t="shared" si="7"/>
        <v>105.556</v>
      </c>
    </row>
    <row r="46" spans="1:16" ht="25.5">
      <c r="A46" s="17" t="s">
        <v>107</v>
      </c>
      <c r="B46" s="39" t="s">
        <v>108</v>
      </c>
      <c r="C46" s="11" t="s">
        <v>43</v>
      </c>
      <c r="D46" s="17">
        <v>0.17</v>
      </c>
      <c r="E46" s="17">
        <v>0.17</v>
      </c>
      <c r="F46" s="17"/>
      <c r="G46" s="67">
        <v>0.05</v>
      </c>
      <c r="H46" s="67">
        <v>0.05</v>
      </c>
      <c r="I46" s="17"/>
      <c r="J46" s="67">
        <f t="shared" si="6"/>
        <v>340</v>
      </c>
      <c r="K46" s="67">
        <f t="shared" si="6"/>
        <v>340</v>
      </c>
      <c r="L46" s="17">
        <v>0.06</v>
      </c>
      <c r="M46" s="17">
        <v>0.06</v>
      </c>
      <c r="N46" s="17"/>
      <c r="O46" s="61">
        <f t="shared" si="7"/>
        <v>120</v>
      </c>
      <c r="P46" s="61">
        <f t="shared" si="7"/>
        <v>120</v>
      </c>
    </row>
    <row r="47" spans="1:16" ht="25.5">
      <c r="A47" s="17" t="s">
        <v>109</v>
      </c>
      <c r="B47" s="39" t="s">
        <v>229</v>
      </c>
      <c r="C47" s="11"/>
      <c r="D47" s="17"/>
      <c r="E47" s="17"/>
      <c r="F47" s="17"/>
      <c r="G47" s="67"/>
      <c r="H47" s="67"/>
      <c r="I47" s="17"/>
      <c r="J47" s="67"/>
      <c r="K47" s="67"/>
      <c r="L47" s="17"/>
      <c r="M47" s="17"/>
      <c r="N47" s="17"/>
      <c r="O47" s="61"/>
      <c r="P47" s="61"/>
    </row>
    <row r="48" spans="1:16" ht="25.5">
      <c r="A48" s="17" t="s">
        <v>110</v>
      </c>
      <c r="B48" s="39" t="s">
        <v>230</v>
      </c>
      <c r="C48" s="11" t="s">
        <v>43</v>
      </c>
      <c r="D48" s="17">
        <v>0.55000000000000004</v>
      </c>
      <c r="E48" s="17">
        <v>0.42</v>
      </c>
      <c r="F48" s="17"/>
      <c r="G48" s="67">
        <v>0.16</v>
      </c>
      <c r="H48" s="67">
        <v>0.12</v>
      </c>
      <c r="I48" s="17"/>
      <c r="J48" s="67">
        <f>D48/G48*100</f>
        <v>343.75</v>
      </c>
      <c r="K48" s="67">
        <f>E48/H48*100</f>
        <v>350</v>
      </c>
      <c r="L48" s="17">
        <v>0.17</v>
      </c>
      <c r="M48" s="17">
        <v>0.13</v>
      </c>
      <c r="N48" s="17"/>
      <c r="O48" s="61">
        <f>L48/G48*100</f>
        <v>106.25</v>
      </c>
      <c r="P48" s="61">
        <f>M48/H48*100</f>
        <v>108.333</v>
      </c>
    </row>
    <row r="49" spans="1:17" ht="25.5">
      <c r="A49" s="17" t="s">
        <v>111</v>
      </c>
      <c r="B49" s="39" t="s">
        <v>231</v>
      </c>
      <c r="C49" s="11" t="s">
        <v>43</v>
      </c>
      <c r="D49" s="17">
        <v>0.97</v>
      </c>
      <c r="E49" s="17">
        <v>0.84</v>
      </c>
      <c r="F49" s="17"/>
      <c r="G49" s="67">
        <v>0.31</v>
      </c>
      <c r="H49" s="67">
        <v>0.26</v>
      </c>
      <c r="I49" s="17"/>
      <c r="J49" s="67">
        <f>D49/G49*100</f>
        <v>312.89999999999998</v>
      </c>
      <c r="K49" s="67">
        <f>E49/H49*100</f>
        <v>323.08</v>
      </c>
      <c r="L49" s="17">
        <v>0.33</v>
      </c>
      <c r="M49" s="17">
        <v>0.28000000000000003</v>
      </c>
      <c r="N49" s="17"/>
      <c r="O49" s="61">
        <f>L49/G49*100</f>
        <v>106.452</v>
      </c>
      <c r="P49" s="61">
        <f>M49/H49*100</f>
        <v>107.69199999999999</v>
      </c>
    </row>
    <row r="50" spans="1:17" ht="51">
      <c r="A50" s="17" t="s">
        <v>112</v>
      </c>
      <c r="B50" s="39" t="s">
        <v>232</v>
      </c>
      <c r="C50" s="11"/>
      <c r="D50" s="17"/>
      <c r="E50" s="17"/>
      <c r="F50" s="17"/>
      <c r="G50" s="67"/>
      <c r="H50" s="67"/>
      <c r="I50" s="17"/>
      <c r="J50" s="67"/>
      <c r="K50" s="67"/>
      <c r="L50" s="17"/>
      <c r="M50" s="17"/>
      <c r="N50" s="17"/>
      <c r="O50" s="61"/>
      <c r="P50" s="61"/>
    </row>
    <row r="51" spans="1:17" ht="25.5">
      <c r="A51" s="17" t="s">
        <v>113</v>
      </c>
      <c r="B51" s="39" t="s">
        <v>230</v>
      </c>
      <c r="C51" s="11" t="s">
        <v>43</v>
      </c>
      <c r="D51" s="17">
        <v>1.05</v>
      </c>
      <c r="E51" s="17">
        <v>0.59</v>
      </c>
      <c r="F51" s="17"/>
      <c r="G51" s="67">
        <v>0.32</v>
      </c>
      <c r="H51" s="67">
        <v>0.18</v>
      </c>
      <c r="I51" s="17"/>
      <c r="J51" s="67">
        <f>D51/G51*100</f>
        <v>328.13</v>
      </c>
      <c r="K51" s="67">
        <f>E51/H51*100</f>
        <v>327.78</v>
      </c>
      <c r="L51" s="17">
        <v>0.34</v>
      </c>
      <c r="M51" s="17">
        <v>0.19</v>
      </c>
      <c r="N51" s="17"/>
      <c r="O51" s="61">
        <f>L51/G51*100</f>
        <v>106.25</v>
      </c>
      <c r="P51" s="61">
        <f>M51/H51*100</f>
        <v>105.556</v>
      </c>
    </row>
    <row r="52" spans="1:17" ht="25.5">
      <c r="A52" s="17" t="s">
        <v>114</v>
      </c>
      <c r="B52" s="39" t="s">
        <v>231</v>
      </c>
      <c r="C52" s="11" t="s">
        <v>43</v>
      </c>
      <c r="D52" s="17">
        <v>1.56</v>
      </c>
      <c r="E52" s="67">
        <v>1.1000000000000001</v>
      </c>
      <c r="F52" s="17"/>
      <c r="G52" s="67">
        <v>0.56000000000000005</v>
      </c>
      <c r="H52" s="67">
        <v>0.38</v>
      </c>
      <c r="I52" s="17"/>
      <c r="J52" s="67">
        <f>D52/G52*100</f>
        <v>278.57</v>
      </c>
      <c r="K52" s="67">
        <f>E52/H52*100</f>
        <v>289.47000000000003</v>
      </c>
      <c r="L52" s="17">
        <v>0.59</v>
      </c>
      <c r="M52" s="67">
        <v>0.4</v>
      </c>
      <c r="N52" s="17"/>
      <c r="O52" s="61">
        <f>L52/G52*100</f>
        <v>105.357</v>
      </c>
      <c r="P52" s="61">
        <f>M52/H52*100</f>
        <v>105.26300000000001</v>
      </c>
    </row>
    <row r="53" spans="1:17">
      <c r="A53" s="38">
        <v>5</v>
      </c>
      <c r="B53" s="40" t="s">
        <v>211</v>
      </c>
      <c r="C53" s="11"/>
      <c r="D53" s="17"/>
      <c r="E53" s="17"/>
      <c r="F53" s="17"/>
      <c r="G53" s="67"/>
      <c r="H53" s="67"/>
      <c r="I53" s="17"/>
      <c r="J53" s="67"/>
      <c r="K53" s="67"/>
      <c r="L53" s="17"/>
      <c r="M53" s="17"/>
      <c r="N53" s="17"/>
      <c r="O53" s="61"/>
      <c r="P53" s="61"/>
    </row>
    <row r="54" spans="1:17" ht="38.25">
      <c r="A54" s="17" t="s">
        <v>115</v>
      </c>
      <c r="B54" s="39" t="s">
        <v>116</v>
      </c>
      <c r="C54" s="11" t="s">
        <v>43</v>
      </c>
      <c r="D54" s="17">
        <v>0.76</v>
      </c>
      <c r="E54" s="17">
        <v>0.42</v>
      </c>
      <c r="F54" s="17"/>
      <c r="G54" s="67">
        <v>0.33</v>
      </c>
      <c r="H54" s="67">
        <v>0.18</v>
      </c>
      <c r="I54" s="17"/>
      <c r="J54" s="67">
        <f>D54/G54*100</f>
        <v>230.3</v>
      </c>
      <c r="K54" s="67">
        <f>E54/H54*100</f>
        <v>233.33</v>
      </c>
      <c r="L54" s="17">
        <v>0.35</v>
      </c>
      <c r="M54" s="17">
        <v>0.19</v>
      </c>
      <c r="N54" s="17"/>
      <c r="O54" s="61">
        <f>L54/G54*100</f>
        <v>106.06100000000001</v>
      </c>
      <c r="P54" s="61">
        <f>M54/H54*100</f>
        <v>105.556</v>
      </c>
    </row>
    <row r="55" spans="1:17" ht="63.75">
      <c r="A55" s="17" t="s">
        <v>117</v>
      </c>
      <c r="B55" s="39" t="s">
        <v>233</v>
      </c>
      <c r="C55" s="11"/>
      <c r="D55" s="17"/>
      <c r="E55" s="17"/>
      <c r="F55" s="17"/>
      <c r="G55" s="67"/>
      <c r="H55" s="67"/>
      <c r="I55" s="17"/>
      <c r="J55" s="67"/>
      <c r="K55" s="67"/>
      <c r="L55" s="17"/>
      <c r="M55" s="17"/>
      <c r="N55" s="17"/>
      <c r="O55" s="61"/>
      <c r="P55" s="61"/>
    </row>
    <row r="56" spans="1:17" ht="25.5">
      <c r="A56" s="41" t="s">
        <v>118</v>
      </c>
      <c r="B56" s="39" t="s">
        <v>235</v>
      </c>
      <c r="C56" s="11" t="s">
        <v>43</v>
      </c>
      <c r="D56" s="17">
        <v>0.42</v>
      </c>
      <c r="E56" s="17">
        <v>0.21</v>
      </c>
      <c r="F56" s="17"/>
      <c r="G56" s="67">
        <v>0.21</v>
      </c>
      <c r="H56" s="67">
        <v>0.13</v>
      </c>
      <c r="I56" s="17"/>
      <c r="J56" s="67">
        <f t="shared" ref="J56:K58" si="8">D56/G56*100</f>
        <v>200</v>
      </c>
      <c r="K56" s="67">
        <f t="shared" si="8"/>
        <v>161.54</v>
      </c>
      <c r="L56" s="17">
        <v>0.22</v>
      </c>
      <c r="M56" s="17">
        <v>0.14000000000000001</v>
      </c>
      <c r="N56" s="17"/>
      <c r="O56" s="61">
        <f t="shared" ref="O56:P58" si="9">L56/G56*100</f>
        <v>104.762</v>
      </c>
      <c r="P56" s="61">
        <f t="shared" si="9"/>
        <v>107.69199999999999</v>
      </c>
    </row>
    <row r="57" spans="1:17" ht="25.5">
      <c r="A57" s="41" t="s">
        <v>119</v>
      </c>
      <c r="B57" s="39" t="s">
        <v>234</v>
      </c>
      <c r="C57" s="11" t="s">
        <v>43</v>
      </c>
      <c r="D57" s="17">
        <v>0.46</v>
      </c>
      <c r="E57" s="17">
        <v>0.21</v>
      </c>
      <c r="F57" s="17"/>
      <c r="G57" s="67">
        <v>0.13</v>
      </c>
      <c r="H57" s="67">
        <v>7.0000000000000007E-2</v>
      </c>
      <c r="I57" s="17"/>
      <c r="J57" s="67">
        <f t="shared" si="8"/>
        <v>353.85</v>
      </c>
      <c r="K57" s="67">
        <f t="shared" si="8"/>
        <v>300</v>
      </c>
      <c r="L57" s="17">
        <v>0.14000000000000001</v>
      </c>
      <c r="M57" s="17">
        <v>0.08</v>
      </c>
      <c r="N57" s="17"/>
      <c r="O57" s="61">
        <f t="shared" si="9"/>
        <v>107.69199999999999</v>
      </c>
      <c r="P57" s="61">
        <f t="shared" si="9"/>
        <v>114.286</v>
      </c>
    </row>
    <row r="58" spans="1:17">
      <c r="A58" s="41" t="s">
        <v>120</v>
      </c>
      <c r="B58" s="39" t="s">
        <v>121</v>
      </c>
      <c r="C58" s="11" t="s">
        <v>43</v>
      </c>
      <c r="D58" s="17">
        <v>0.46</v>
      </c>
      <c r="E58" s="17">
        <v>0.21</v>
      </c>
      <c r="F58" s="17"/>
      <c r="G58" s="67">
        <v>0.13</v>
      </c>
      <c r="H58" s="67">
        <v>7.0000000000000007E-2</v>
      </c>
      <c r="I58" s="17"/>
      <c r="J58" s="67">
        <f t="shared" si="8"/>
        <v>353.85</v>
      </c>
      <c r="K58" s="67">
        <f t="shared" si="8"/>
        <v>300</v>
      </c>
      <c r="L58" s="17">
        <v>0.14000000000000001</v>
      </c>
      <c r="M58" s="17">
        <v>0.08</v>
      </c>
      <c r="N58" s="17"/>
      <c r="O58" s="61">
        <f t="shared" si="9"/>
        <v>107.69199999999999</v>
      </c>
      <c r="P58" s="61">
        <f t="shared" si="9"/>
        <v>114.286</v>
      </c>
    </row>
    <row r="59" spans="1:17" ht="25.5">
      <c r="A59" s="41" t="s">
        <v>122</v>
      </c>
      <c r="B59" s="39" t="s">
        <v>236</v>
      </c>
      <c r="C59" s="11"/>
      <c r="D59" s="17"/>
      <c r="E59" s="17"/>
      <c r="F59" s="17"/>
      <c r="G59" s="67"/>
      <c r="H59" s="67"/>
      <c r="I59" s="17"/>
      <c r="J59" s="67"/>
      <c r="K59" s="67"/>
      <c r="L59" s="17"/>
      <c r="M59" s="17"/>
      <c r="N59" s="17"/>
      <c r="O59" s="61"/>
      <c r="P59" s="61"/>
    </row>
    <row r="60" spans="1:17" ht="25.5">
      <c r="A60" s="41" t="s">
        <v>123</v>
      </c>
      <c r="B60" s="39" t="s">
        <v>124</v>
      </c>
      <c r="C60" s="11" t="s">
        <v>43</v>
      </c>
      <c r="D60" s="17">
        <v>0.63</v>
      </c>
      <c r="E60" s="17">
        <v>0.34</v>
      </c>
      <c r="F60" s="17"/>
      <c r="G60" s="67">
        <v>0.27</v>
      </c>
      <c r="H60" s="67">
        <v>0.13</v>
      </c>
      <c r="I60" s="17"/>
      <c r="J60" s="67">
        <f>D60/G60*100</f>
        <v>233.33</v>
      </c>
      <c r="K60" s="67">
        <f>E60/H60*100</f>
        <v>261.54000000000002</v>
      </c>
      <c r="L60" s="17">
        <v>0.28999999999999998</v>
      </c>
      <c r="M60" s="17">
        <v>0.14000000000000001</v>
      </c>
      <c r="N60" s="17"/>
      <c r="O60" s="61">
        <f>L60/G60*100</f>
        <v>107.407</v>
      </c>
      <c r="P60" s="61">
        <f>M60/H60*100</f>
        <v>107.69199999999999</v>
      </c>
    </row>
    <row r="61" spans="1:17">
      <c r="A61" s="41" t="s">
        <v>125</v>
      </c>
      <c r="B61" s="39" t="s">
        <v>126</v>
      </c>
      <c r="C61" s="11" t="s">
        <v>43</v>
      </c>
      <c r="D61" s="17">
        <v>0.63</v>
      </c>
      <c r="E61" s="17">
        <v>0.42</v>
      </c>
      <c r="F61" s="17"/>
      <c r="G61" s="67">
        <v>0.27</v>
      </c>
      <c r="H61" s="67">
        <v>0.18</v>
      </c>
      <c r="I61" s="17"/>
      <c r="J61" s="67">
        <f>D61/G61*100</f>
        <v>233.33</v>
      </c>
      <c r="K61" s="67">
        <f>E61/H61*100</f>
        <v>233.33</v>
      </c>
      <c r="L61" s="17">
        <v>0.28999999999999998</v>
      </c>
      <c r="M61" s="17">
        <v>0.19</v>
      </c>
      <c r="N61" s="17"/>
      <c r="O61" s="61">
        <f>L61/G61*100</f>
        <v>107.407</v>
      </c>
      <c r="P61" s="61">
        <f>M61/H61*100</f>
        <v>105.556</v>
      </c>
    </row>
    <row r="62" spans="1:17" ht="38.25">
      <c r="A62" s="41" t="s">
        <v>127</v>
      </c>
      <c r="B62" s="39" t="s">
        <v>237</v>
      </c>
      <c r="C62" s="11"/>
      <c r="D62" s="17"/>
      <c r="E62" s="17"/>
      <c r="F62" s="17"/>
      <c r="G62" s="67"/>
      <c r="H62" s="67"/>
      <c r="I62" s="17"/>
      <c r="J62" s="67"/>
      <c r="K62" s="67"/>
      <c r="L62" s="17"/>
      <c r="M62" s="17"/>
      <c r="N62" s="17"/>
      <c r="O62" s="61"/>
      <c r="P62" s="61"/>
    </row>
    <row r="63" spans="1:17">
      <c r="A63" s="41" t="s">
        <v>128</v>
      </c>
      <c r="B63" s="39" t="s">
        <v>129</v>
      </c>
      <c r="C63" s="11" t="s">
        <v>43</v>
      </c>
      <c r="D63" s="17">
        <v>0.76</v>
      </c>
      <c r="E63" s="17">
        <v>0.38</v>
      </c>
      <c r="F63" s="17"/>
      <c r="G63" s="67">
        <v>0.23</v>
      </c>
      <c r="H63" s="67">
        <v>0.11</v>
      </c>
      <c r="I63" s="17"/>
      <c r="J63" s="67">
        <f t="shared" ref="J63:K65" si="10">D63/G63*100</f>
        <v>330.43</v>
      </c>
      <c r="K63" s="67">
        <f t="shared" si="10"/>
        <v>345.45</v>
      </c>
      <c r="L63" s="17">
        <v>0.24</v>
      </c>
      <c r="M63" s="17">
        <v>0.12</v>
      </c>
      <c r="N63" s="17"/>
      <c r="O63" s="61">
        <f t="shared" ref="O63:P65" si="11">L63/G63*100</f>
        <v>104.348</v>
      </c>
      <c r="P63" s="61">
        <f t="shared" si="11"/>
        <v>109.09099999999999</v>
      </c>
    </row>
    <row r="64" spans="1:17" ht="15.75">
      <c r="A64" s="41" t="s">
        <v>130</v>
      </c>
      <c r="B64" s="39" t="s">
        <v>126</v>
      </c>
      <c r="C64" s="11" t="s">
        <v>43</v>
      </c>
      <c r="D64" s="17">
        <v>0.59</v>
      </c>
      <c r="E64" s="17">
        <v>0.38</v>
      </c>
      <c r="F64" s="17"/>
      <c r="G64" s="67">
        <v>0.26</v>
      </c>
      <c r="H64" s="67">
        <v>0.16</v>
      </c>
      <c r="I64" s="17"/>
      <c r="J64" s="67">
        <f t="shared" si="10"/>
        <v>226.92</v>
      </c>
      <c r="K64" s="67">
        <f t="shared" si="10"/>
        <v>237.5</v>
      </c>
      <c r="L64" s="17">
        <v>0.28000000000000003</v>
      </c>
      <c r="M64" s="17">
        <v>0.17</v>
      </c>
      <c r="N64" s="17"/>
      <c r="O64" s="61">
        <f t="shared" si="11"/>
        <v>107.69199999999999</v>
      </c>
      <c r="P64" s="61">
        <f t="shared" si="11"/>
        <v>106.25</v>
      </c>
      <c r="Q64" s="22"/>
    </row>
    <row r="65" spans="1:17" ht="38.25">
      <c r="A65" s="41" t="s">
        <v>131</v>
      </c>
      <c r="B65" s="39" t="s">
        <v>238</v>
      </c>
      <c r="C65" s="11" t="s">
        <v>43</v>
      </c>
      <c r="D65" s="17">
        <v>0.55000000000000004</v>
      </c>
      <c r="E65" s="17">
        <v>0.28999999999999998</v>
      </c>
      <c r="F65" s="17"/>
      <c r="G65" s="67">
        <v>0.16</v>
      </c>
      <c r="H65" s="67">
        <v>0.08</v>
      </c>
      <c r="I65" s="17"/>
      <c r="J65" s="67">
        <f t="shared" si="10"/>
        <v>343.75</v>
      </c>
      <c r="K65" s="67">
        <f t="shared" si="10"/>
        <v>362.5</v>
      </c>
      <c r="L65" s="17">
        <v>0.17</v>
      </c>
      <c r="M65" s="17">
        <v>0.09</v>
      </c>
      <c r="N65" s="17"/>
      <c r="O65" s="61">
        <f t="shared" si="11"/>
        <v>106.25</v>
      </c>
      <c r="P65" s="61">
        <f t="shared" si="11"/>
        <v>112.5</v>
      </c>
      <c r="Q65" s="23"/>
    </row>
    <row r="66" spans="1:17" ht="38.25">
      <c r="A66" s="41" t="s">
        <v>132</v>
      </c>
      <c r="B66" s="39" t="s">
        <v>239</v>
      </c>
      <c r="C66" s="11" t="s">
        <v>43</v>
      </c>
      <c r="D66" s="17">
        <v>0.63</v>
      </c>
      <c r="E66" s="17" t="s">
        <v>287</v>
      </c>
      <c r="F66" s="17"/>
      <c r="G66" s="67">
        <v>0.19</v>
      </c>
      <c r="H66" s="67" t="s">
        <v>287</v>
      </c>
      <c r="I66" s="17"/>
      <c r="J66" s="67">
        <f t="shared" ref="J66:J73" si="12">D66/G66*100</f>
        <v>331.58</v>
      </c>
      <c r="K66" s="67" t="s">
        <v>287</v>
      </c>
      <c r="L66" s="67">
        <v>0.2</v>
      </c>
      <c r="M66" s="17" t="s">
        <v>287</v>
      </c>
      <c r="N66" s="17"/>
      <c r="O66" s="61">
        <f t="shared" ref="O66:O73" si="13">L66/G66*100</f>
        <v>105.26300000000001</v>
      </c>
      <c r="P66" s="61" t="s">
        <v>292</v>
      </c>
      <c r="Q66" s="23"/>
    </row>
    <row r="67" spans="1:17" ht="38.25">
      <c r="A67" s="41" t="s">
        <v>133</v>
      </c>
      <c r="B67" s="39" t="s">
        <v>240</v>
      </c>
      <c r="C67" s="11" t="s">
        <v>43</v>
      </c>
      <c r="D67" s="17">
        <v>0.67</v>
      </c>
      <c r="E67" s="17">
        <v>0.38</v>
      </c>
      <c r="F67" s="17"/>
      <c r="G67" s="67">
        <v>0.19</v>
      </c>
      <c r="H67" s="67">
        <v>0.11</v>
      </c>
      <c r="I67" s="17"/>
      <c r="J67" s="67">
        <f t="shared" si="12"/>
        <v>352.63</v>
      </c>
      <c r="K67" s="67">
        <f t="shared" ref="K67:K73" si="14">E67/H67*100</f>
        <v>345.45</v>
      </c>
      <c r="L67" s="67">
        <v>0.2</v>
      </c>
      <c r="M67" s="17">
        <v>0.12</v>
      </c>
      <c r="N67" s="17"/>
      <c r="O67" s="61">
        <f t="shared" si="13"/>
        <v>105.26300000000001</v>
      </c>
      <c r="P67" s="61">
        <f t="shared" ref="P67:P73" si="15">M67/H67*100</f>
        <v>109.09099999999999</v>
      </c>
      <c r="Q67" s="22"/>
    </row>
    <row r="68" spans="1:17" ht="38.25">
      <c r="A68" s="41" t="s">
        <v>134</v>
      </c>
      <c r="B68" s="39" t="s">
        <v>241</v>
      </c>
      <c r="C68" s="11" t="s">
        <v>43</v>
      </c>
      <c r="D68" s="17">
        <v>0.46</v>
      </c>
      <c r="E68" s="17">
        <v>0.17</v>
      </c>
      <c r="F68" s="17"/>
      <c r="G68" s="67">
        <v>0.13</v>
      </c>
      <c r="H68" s="67">
        <v>0.05</v>
      </c>
      <c r="I68" s="17"/>
      <c r="J68" s="67">
        <f t="shared" si="12"/>
        <v>353.85</v>
      </c>
      <c r="K68" s="67">
        <f t="shared" si="14"/>
        <v>340</v>
      </c>
      <c r="L68" s="17">
        <v>0.14000000000000001</v>
      </c>
      <c r="M68" s="17">
        <v>0.06</v>
      </c>
      <c r="N68" s="17"/>
      <c r="O68" s="61">
        <f t="shared" si="13"/>
        <v>107.69199999999999</v>
      </c>
      <c r="P68" s="61">
        <f t="shared" si="15"/>
        <v>120</v>
      </c>
      <c r="Q68" s="23"/>
    </row>
    <row r="69" spans="1:17" ht="51">
      <c r="A69" s="41" t="s">
        <v>135</v>
      </c>
      <c r="B69" s="39" t="s">
        <v>242</v>
      </c>
      <c r="C69" s="11" t="s">
        <v>43</v>
      </c>
      <c r="D69" s="17">
        <v>0.72</v>
      </c>
      <c r="E69" s="17">
        <v>0.46</v>
      </c>
      <c r="F69" s="17"/>
      <c r="G69" s="67">
        <v>0.21</v>
      </c>
      <c r="H69" s="67">
        <v>0.13</v>
      </c>
      <c r="I69" s="17"/>
      <c r="J69" s="67">
        <f t="shared" si="12"/>
        <v>342.86</v>
      </c>
      <c r="K69" s="67">
        <f t="shared" si="14"/>
        <v>353.85</v>
      </c>
      <c r="L69" s="17">
        <v>0.23</v>
      </c>
      <c r="M69" s="17">
        <v>0.14000000000000001</v>
      </c>
      <c r="N69" s="17"/>
      <c r="O69" s="61">
        <f t="shared" si="13"/>
        <v>109.524</v>
      </c>
      <c r="P69" s="61">
        <f t="shared" si="15"/>
        <v>107.69199999999999</v>
      </c>
      <c r="Q69" s="23"/>
    </row>
    <row r="70" spans="1:17" ht="38.25">
      <c r="A70" s="41" t="s">
        <v>136</v>
      </c>
      <c r="B70" s="39" t="s">
        <v>137</v>
      </c>
      <c r="C70" s="11" t="s">
        <v>43</v>
      </c>
      <c r="D70" s="17">
        <v>0.51</v>
      </c>
      <c r="E70" s="17">
        <v>0.17</v>
      </c>
      <c r="F70" s="17"/>
      <c r="G70" s="67">
        <v>0.21</v>
      </c>
      <c r="H70" s="67">
        <v>7.0000000000000007E-2</v>
      </c>
      <c r="I70" s="17"/>
      <c r="J70" s="67">
        <f t="shared" si="12"/>
        <v>242.86</v>
      </c>
      <c r="K70" s="67">
        <f t="shared" si="14"/>
        <v>242.86</v>
      </c>
      <c r="L70" s="17">
        <v>0.23</v>
      </c>
      <c r="M70" s="17">
        <v>0.08</v>
      </c>
      <c r="N70" s="17"/>
      <c r="O70" s="61">
        <f t="shared" si="13"/>
        <v>109.524</v>
      </c>
      <c r="P70" s="61">
        <f t="shared" si="15"/>
        <v>114.286</v>
      </c>
      <c r="Q70" s="22"/>
    </row>
    <row r="71" spans="1:17" ht="38.25">
      <c r="A71" s="41" t="s">
        <v>138</v>
      </c>
      <c r="B71" s="39" t="s">
        <v>139</v>
      </c>
      <c r="C71" s="11" t="s">
        <v>43</v>
      </c>
      <c r="D71" s="17">
        <v>0.51</v>
      </c>
      <c r="E71" s="17">
        <v>0.17</v>
      </c>
      <c r="F71" s="17"/>
      <c r="G71" s="67">
        <v>0.21</v>
      </c>
      <c r="H71" s="67">
        <v>7.0000000000000007E-2</v>
      </c>
      <c r="I71" s="17"/>
      <c r="J71" s="67">
        <f t="shared" si="12"/>
        <v>242.86</v>
      </c>
      <c r="K71" s="67">
        <f t="shared" si="14"/>
        <v>242.86</v>
      </c>
      <c r="L71" s="17">
        <v>0.23</v>
      </c>
      <c r="M71" s="17">
        <v>0.08</v>
      </c>
      <c r="N71" s="17"/>
      <c r="O71" s="61">
        <f t="shared" si="13"/>
        <v>109.524</v>
      </c>
      <c r="P71" s="61">
        <f t="shared" si="15"/>
        <v>114.286</v>
      </c>
      <c r="Q71" s="23"/>
    </row>
    <row r="72" spans="1:17" ht="38.25">
      <c r="A72" s="41" t="s">
        <v>140</v>
      </c>
      <c r="B72" s="39" t="s">
        <v>141</v>
      </c>
      <c r="C72" s="11" t="s">
        <v>43</v>
      </c>
      <c r="D72" s="17">
        <v>0.51</v>
      </c>
      <c r="E72" s="17">
        <v>0.17</v>
      </c>
      <c r="F72" s="17"/>
      <c r="G72" s="67">
        <v>0.21</v>
      </c>
      <c r="H72" s="67">
        <v>7.0000000000000007E-2</v>
      </c>
      <c r="I72" s="17"/>
      <c r="J72" s="67">
        <f t="shared" si="12"/>
        <v>242.86</v>
      </c>
      <c r="K72" s="67">
        <f t="shared" si="14"/>
        <v>242.86</v>
      </c>
      <c r="L72" s="17">
        <v>0.23</v>
      </c>
      <c r="M72" s="17">
        <v>0.08</v>
      </c>
      <c r="N72" s="17"/>
      <c r="O72" s="61">
        <f t="shared" si="13"/>
        <v>109.524</v>
      </c>
      <c r="P72" s="61">
        <f t="shared" si="15"/>
        <v>114.286</v>
      </c>
      <c r="Q72" s="23"/>
    </row>
    <row r="73" spans="1:17" ht="38.25">
      <c r="A73" s="41" t="s">
        <v>142</v>
      </c>
      <c r="B73" s="39" t="s">
        <v>143</v>
      </c>
      <c r="C73" s="11" t="s">
        <v>43</v>
      </c>
      <c r="D73" s="17">
        <v>0.63</v>
      </c>
      <c r="E73" s="17">
        <v>0.38</v>
      </c>
      <c r="F73" s="17"/>
      <c r="G73" s="67">
        <v>0.27</v>
      </c>
      <c r="H73" s="67">
        <v>0.16</v>
      </c>
      <c r="I73" s="17"/>
      <c r="J73" s="67">
        <f t="shared" si="12"/>
        <v>233.33</v>
      </c>
      <c r="K73" s="67">
        <f t="shared" si="14"/>
        <v>237.5</v>
      </c>
      <c r="L73" s="17">
        <v>0.28999999999999998</v>
      </c>
      <c r="M73" s="17">
        <v>0.17</v>
      </c>
      <c r="N73" s="17"/>
      <c r="O73" s="61">
        <f t="shared" si="13"/>
        <v>107.407</v>
      </c>
      <c r="P73" s="61">
        <f t="shared" si="15"/>
        <v>106.25</v>
      </c>
      <c r="Q73" s="22"/>
    </row>
    <row r="74" spans="1:17" ht="25.5">
      <c r="A74" s="41" t="s">
        <v>144</v>
      </c>
      <c r="B74" s="39" t="s">
        <v>243</v>
      </c>
      <c r="C74" s="11"/>
      <c r="D74" s="17"/>
      <c r="E74" s="17"/>
      <c r="F74" s="17"/>
      <c r="G74" s="67"/>
      <c r="H74" s="67"/>
      <c r="I74" s="17"/>
      <c r="J74" s="67"/>
      <c r="K74" s="67"/>
      <c r="L74" s="17"/>
      <c r="M74" s="17"/>
      <c r="N74" s="17"/>
      <c r="O74" s="61"/>
      <c r="P74" s="61"/>
      <c r="Q74" s="23"/>
    </row>
    <row r="75" spans="1:17" ht="25.5">
      <c r="A75" s="41" t="s">
        <v>145</v>
      </c>
      <c r="B75" s="39" t="s">
        <v>146</v>
      </c>
      <c r="C75" s="11" t="s">
        <v>43</v>
      </c>
      <c r="D75" s="17">
        <v>0.55000000000000004</v>
      </c>
      <c r="E75" s="17">
        <v>0.25</v>
      </c>
      <c r="F75" s="17"/>
      <c r="G75" s="67">
        <v>0.65</v>
      </c>
      <c r="H75" s="67">
        <v>0.31</v>
      </c>
      <c r="I75" s="17"/>
      <c r="J75" s="67">
        <f>D75/G75*100</f>
        <v>84.62</v>
      </c>
      <c r="K75" s="67">
        <f>E75/H75*100</f>
        <v>80.650000000000006</v>
      </c>
      <c r="L75" s="17">
        <v>0.55000000000000004</v>
      </c>
      <c r="M75" s="17">
        <v>0.25</v>
      </c>
      <c r="N75" s="17"/>
      <c r="O75" s="61">
        <f>L75/G75*100</f>
        <v>84.614999999999995</v>
      </c>
      <c r="P75" s="61">
        <f>M75/H75*100</f>
        <v>80.644999999999996</v>
      </c>
      <c r="Q75" s="23"/>
    </row>
    <row r="76" spans="1:17" ht="38.25">
      <c r="A76" s="41" t="s">
        <v>147</v>
      </c>
      <c r="B76" s="39" t="s">
        <v>148</v>
      </c>
      <c r="C76" s="11" t="s">
        <v>43</v>
      </c>
      <c r="D76" s="17">
        <v>0.55000000000000004</v>
      </c>
      <c r="E76" s="17">
        <v>0.28999999999999998</v>
      </c>
      <c r="F76" s="17"/>
      <c r="G76" s="67">
        <v>0.16</v>
      </c>
      <c r="H76" s="67">
        <v>0.08</v>
      </c>
      <c r="I76" s="17"/>
      <c r="J76" s="67">
        <f>D76/G76*100</f>
        <v>343.75</v>
      </c>
      <c r="K76" s="67">
        <f>E76/H76*100</f>
        <v>362.5</v>
      </c>
      <c r="L76" s="17">
        <v>0.17</v>
      </c>
      <c r="M76" s="17">
        <v>0.09</v>
      </c>
      <c r="N76" s="17"/>
      <c r="O76" s="61">
        <f>L76/G76*100</f>
        <v>106.25</v>
      </c>
      <c r="P76" s="61">
        <f>M76/H76*100</f>
        <v>112.5</v>
      </c>
      <c r="Q76" s="22"/>
    </row>
    <row r="77" spans="1:17" ht="25.5">
      <c r="A77" s="41" t="s">
        <v>149</v>
      </c>
      <c r="B77" s="39" t="s">
        <v>244</v>
      </c>
      <c r="C77" s="11"/>
      <c r="D77" s="17"/>
      <c r="E77" s="17"/>
      <c r="F77" s="17"/>
      <c r="G77" s="67"/>
      <c r="H77" s="67"/>
      <c r="I77" s="17"/>
      <c r="J77" s="67"/>
      <c r="K77" s="67"/>
      <c r="L77" s="17"/>
      <c r="M77" s="17"/>
      <c r="N77" s="17"/>
      <c r="O77" s="61"/>
      <c r="P77" s="61"/>
      <c r="Q77" s="23"/>
    </row>
    <row r="78" spans="1:17">
      <c r="A78" s="41" t="s">
        <v>150</v>
      </c>
      <c r="B78" s="39" t="s">
        <v>126</v>
      </c>
      <c r="C78" s="11" t="s">
        <v>43</v>
      </c>
      <c r="D78" s="17">
        <v>1.05</v>
      </c>
      <c r="E78" s="17">
        <v>0.42</v>
      </c>
      <c r="F78" s="17"/>
      <c r="G78" s="67">
        <v>0.46</v>
      </c>
      <c r="H78" s="67">
        <v>0.18</v>
      </c>
      <c r="I78" s="17"/>
      <c r="J78" s="67">
        <f>D78/G78*100</f>
        <v>228.26</v>
      </c>
      <c r="K78" s="67">
        <f>E78/H78*100</f>
        <v>233.33</v>
      </c>
      <c r="L78" s="17">
        <v>0.49</v>
      </c>
      <c r="M78" s="17">
        <v>0.19</v>
      </c>
      <c r="N78" s="17"/>
      <c r="O78" s="61">
        <f>L78/G78*100</f>
        <v>106.52200000000001</v>
      </c>
      <c r="P78" s="61">
        <f>M78/H78*100</f>
        <v>105.556</v>
      </c>
      <c r="Q78" s="23"/>
    </row>
    <row r="79" spans="1:17" ht="38.25">
      <c r="A79" s="41" t="s">
        <v>151</v>
      </c>
      <c r="B79" s="39" t="s">
        <v>245</v>
      </c>
      <c r="C79" s="11"/>
      <c r="D79" s="17"/>
      <c r="E79" s="17"/>
      <c r="F79" s="17"/>
      <c r="G79" s="67"/>
      <c r="H79" s="67"/>
      <c r="I79" s="17"/>
      <c r="J79" s="67"/>
      <c r="K79" s="67"/>
      <c r="L79" s="17"/>
      <c r="M79" s="17"/>
      <c r="N79" s="17"/>
      <c r="O79" s="61"/>
      <c r="P79" s="61"/>
      <c r="Q79" s="22"/>
    </row>
    <row r="80" spans="1:17">
      <c r="A80" s="42" t="s">
        <v>152</v>
      </c>
      <c r="B80" s="39" t="s">
        <v>246</v>
      </c>
      <c r="C80" s="11" t="s">
        <v>43</v>
      </c>
      <c r="D80" s="17">
        <v>0.67</v>
      </c>
      <c r="E80" s="17">
        <v>0.34</v>
      </c>
      <c r="F80" s="17"/>
      <c r="G80" s="67">
        <v>0.19</v>
      </c>
      <c r="H80" s="67">
        <v>0.11</v>
      </c>
      <c r="I80" s="17"/>
      <c r="J80" s="67">
        <f>D80/G80*100</f>
        <v>352.63</v>
      </c>
      <c r="K80" s="67">
        <f>E80/H80*100</f>
        <v>309.08999999999997</v>
      </c>
      <c r="L80" s="67">
        <v>0.2</v>
      </c>
      <c r="M80" s="17">
        <v>0.12</v>
      </c>
      <c r="N80" s="17"/>
      <c r="O80" s="61">
        <f>L80/G80*100</f>
        <v>105.26300000000001</v>
      </c>
      <c r="P80" s="61">
        <f>M80/H80*100</f>
        <v>109.09099999999999</v>
      </c>
      <c r="Q80" s="23"/>
    </row>
    <row r="81" spans="1:17">
      <c r="A81" s="42" t="s">
        <v>153</v>
      </c>
      <c r="B81" s="43" t="s">
        <v>126</v>
      </c>
      <c r="C81" s="11" t="s">
        <v>43</v>
      </c>
      <c r="D81" s="17">
        <v>0.63</v>
      </c>
      <c r="E81" s="17">
        <v>0.42</v>
      </c>
      <c r="F81" s="17"/>
      <c r="G81" s="67">
        <v>0.27</v>
      </c>
      <c r="H81" s="67">
        <v>0.18</v>
      </c>
      <c r="I81" s="17"/>
      <c r="J81" s="67">
        <f>D81/G81*100</f>
        <v>233.33</v>
      </c>
      <c r="K81" s="67">
        <f>E81/H81*100</f>
        <v>233.33</v>
      </c>
      <c r="L81" s="17">
        <v>0.28999999999999998</v>
      </c>
      <c r="M81" s="17">
        <v>0.19</v>
      </c>
      <c r="N81" s="17"/>
      <c r="O81" s="61">
        <f>L81/G81*100</f>
        <v>107.407</v>
      </c>
      <c r="P81" s="61">
        <f>M81/H81*100</f>
        <v>105.556</v>
      </c>
      <c r="Q81" s="23"/>
    </row>
    <row r="82" spans="1:17" ht="38.25">
      <c r="A82" s="42" t="s">
        <v>154</v>
      </c>
      <c r="B82" s="43" t="s">
        <v>212</v>
      </c>
      <c r="C82" s="11"/>
      <c r="D82" s="17"/>
      <c r="E82" s="17"/>
      <c r="F82" s="17"/>
      <c r="G82" s="67"/>
      <c r="H82" s="67"/>
      <c r="I82" s="17"/>
      <c r="J82" s="67"/>
      <c r="K82" s="67"/>
      <c r="L82" s="17"/>
      <c r="M82" s="17"/>
      <c r="N82" s="17"/>
      <c r="O82" s="61"/>
      <c r="P82" s="61"/>
      <c r="Q82" s="209"/>
    </row>
    <row r="83" spans="1:17">
      <c r="A83" s="44" t="s">
        <v>155</v>
      </c>
      <c r="B83" s="39" t="s">
        <v>246</v>
      </c>
      <c r="C83" s="11" t="s">
        <v>43</v>
      </c>
      <c r="D83" s="17">
        <v>0.67</v>
      </c>
      <c r="E83" s="17">
        <v>0.34</v>
      </c>
      <c r="F83" s="17"/>
      <c r="G83" s="67">
        <v>0.19</v>
      </c>
      <c r="H83" s="67">
        <v>0.11</v>
      </c>
      <c r="I83" s="17"/>
      <c r="J83" s="67">
        <f t="shared" ref="J83:K87" si="16">D83/G83*100</f>
        <v>352.63</v>
      </c>
      <c r="K83" s="67">
        <f t="shared" si="16"/>
        <v>309.08999999999997</v>
      </c>
      <c r="L83" s="67">
        <v>0.2</v>
      </c>
      <c r="M83" s="17">
        <v>0.12</v>
      </c>
      <c r="N83" s="17"/>
      <c r="O83" s="61">
        <f t="shared" ref="O83:P87" si="17">L83/G83*100</f>
        <v>105.26300000000001</v>
      </c>
      <c r="P83" s="61">
        <f t="shared" si="17"/>
        <v>109.09099999999999</v>
      </c>
      <c r="Q83" s="210"/>
    </row>
    <row r="84" spans="1:17">
      <c r="A84" s="44" t="s">
        <v>156</v>
      </c>
      <c r="B84" s="43" t="s">
        <v>126</v>
      </c>
      <c r="C84" s="11" t="s">
        <v>43</v>
      </c>
      <c r="D84" s="17">
        <v>0.63</v>
      </c>
      <c r="E84" s="17">
        <v>0.42</v>
      </c>
      <c r="F84" s="17"/>
      <c r="G84" s="67">
        <v>0.27</v>
      </c>
      <c r="H84" s="67">
        <v>0.18</v>
      </c>
      <c r="I84" s="17"/>
      <c r="J84" s="67">
        <f t="shared" si="16"/>
        <v>233.33</v>
      </c>
      <c r="K84" s="67">
        <f t="shared" si="16"/>
        <v>233.33</v>
      </c>
      <c r="L84" s="17">
        <v>0.28999999999999998</v>
      </c>
      <c r="M84" s="17">
        <v>0.19</v>
      </c>
      <c r="N84" s="17"/>
      <c r="O84" s="61">
        <f t="shared" si="17"/>
        <v>107.407</v>
      </c>
      <c r="P84" s="61">
        <f t="shared" si="17"/>
        <v>105.556</v>
      </c>
      <c r="Q84" s="23"/>
    </row>
    <row r="85" spans="1:17" ht="51">
      <c r="A85" s="44" t="s">
        <v>157</v>
      </c>
      <c r="B85" s="43" t="s">
        <v>158</v>
      </c>
      <c r="C85" s="11" t="s">
        <v>43</v>
      </c>
      <c r="D85" s="17">
        <v>0.63</v>
      </c>
      <c r="E85" s="17">
        <v>0.42</v>
      </c>
      <c r="F85" s="17"/>
      <c r="G85" s="67">
        <v>0.27</v>
      </c>
      <c r="H85" s="67">
        <v>0.18</v>
      </c>
      <c r="I85" s="17"/>
      <c r="J85" s="67">
        <f t="shared" si="16"/>
        <v>233.33</v>
      </c>
      <c r="K85" s="67">
        <f t="shared" si="16"/>
        <v>233.33</v>
      </c>
      <c r="L85" s="17">
        <v>0.28999999999999998</v>
      </c>
      <c r="M85" s="17">
        <v>0.19</v>
      </c>
      <c r="N85" s="17"/>
      <c r="O85" s="61">
        <f t="shared" si="17"/>
        <v>107.407</v>
      </c>
      <c r="P85" s="61">
        <f t="shared" si="17"/>
        <v>105.556</v>
      </c>
      <c r="Q85" s="209"/>
    </row>
    <row r="86" spans="1:17" ht="51">
      <c r="A86" s="44" t="s">
        <v>159</v>
      </c>
      <c r="B86" s="43" t="s">
        <v>160</v>
      </c>
      <c r="C86" s="11" t="s">
        <v>43</v>
      </c>
      <c r="D86" s="17">
        <v>1.18</v>
      </c>
      <c r="E86" s="17">
        <v>0.51</v>
      </c>
      <c r="F86" s="17"/>
      <c r="G86" s="67">
        <v>0.44</v>
      </c>
      <c r="H86" s="67">
        <v>0.18</v>
      </c>
      <c r="I86" s="17"/>
      <c r="J86" s="67">
        <f t="shared" si="16"/>
        <v>268.18</v>
      </c>
      <c r="K86" s="67">
        <f t="shared" si="16"/>
        <v>283.33</v>
      </c>
      <c r="L86" s="17">
        <v>0.47</v>
      </c>
      <c r="M86" s="17">
        <v>0.19</v>
      </c>
      <c r="N86" s="17"/>
      <c r="O86" s="61">
        <f t="shared" si="17"/>
        <v>106.818</v>
      </c>
      <c r="P86" s="61">
        <f t="shared" si="17"/>
        <v>105.556</v>
      </c>
      <c r="Q86" s="210"/>
    </row>
    <row r="87" spans="1:17" ht="38.25">
      <c r="A87" s="44" t="s">
        <v>161</v>
      </c>
      <c r="B87" s="43" t="s">
        <v>247</v>
      </c>
      <c r="C87" s="11" t="s">
        <v>43</v>
      </c>
      <c r="D87" s="17">
        <v>0.63</v>
      </c>
      <c r="E87" s="17">
        <v>0.42</v>
      </c>
      <c r="F87" s="17"/>
      <c r="G87" s="67">
        <v>0.27</v>
      </c>
      <c r="H87" s="67">
        <v>0.18</v>
      </c>
      <c r="I87" s="17"/>
      <c r="J87" s="67">
        <f t="shared" si="16"/>
        <v>233.33</v>
      </c>
      <c r="K87" s="67">
        <f t="shared" si="16"/>
        <v>233.33</v>
      </c>
      <c r="L87" s="17">
        <v>0.28999999999999998</v>
      </c>
      <c r="M87" s="17">
        <v>0.19</v>
      </c>
      <c r="N87" s="17"/>
      <c r="O87" s="61">
        <f t="shared" si="17"/>
        <v>107.407</v>
      </c>
      <c r="P87" s="61">
        <f t="shared" si="17"/>
        <v>105.556</v>
      </c>
      <c r="Q87" s="24"/>
    </row>
    <row r="88" spans="1:17" ht="38.25">
      <c r="A88" s="44" t="s">
        <v>162</v>
      </c>
      <c r="B88" s="43" t="s">
        <v>248</v>
      </c>
      <c r="C88" s="11" t="s">
        <v>43</v>
      </c>
      <c r="D88" s="17">
        <v>0.63</v>
      </c>
      <c r="E88" s="17">
        <v>0.34</v>
      </c>
      <c r="F88" s="17"/>
      <c r="G88" s="67">
        <v>0.75</v>
      </c>
      <c r="H88" s="67">
        <v>0.38</v>
      </c>
      <c r="I88" s="17"/>
      <c r="J88" s="67">
        <f t="shared" ref="J88" si="18">D88/G88*100</f>
        <v>84</v>
      </c>
      <c r="K88" s="67">
        <f t="shared" ref="K88" si="19">E88/H88*100</f>
        <v>89.47</v>
      </c>
      <c r="L88" s="67">
        <v>0.63</v>
      </c>
      <c r="M88" s="67">
        <v>0.34</v>
      </c>
      <c r="N88" s="17"/>
      <c r="O88" s="61">
        <f t="shared" ref="O88" si="20">L88/G88*100</f>
        <v>84</v>
      </c>
      <c r="P88" s="61">
        <f t="shared" ref="P88" si="21">M88/H88*100</f>
        <v>89.474000000000004</v>
      </c>
    </row>
    <row r="89" spans="1:17" ht="38.25">
      <c r="A89" s="44" t="s">
        <v>163</v>
      </c>
      <c r="B89" s="43" t="s">
        <v>249</v>
      </c>
      <c r="C89" s="11" t="s">
        <v>43</v>
      </c>
      <c r="D89" s="17">
        <v>0.84</v>
      </c>
      <c r="E89" s="17">
        <v>0.38</v>
      </c>
      <c r="F89" s="17"/>
      <c r="G89" s="67">
        <v>0.36</v>
      </c>
      <c r="H89" s="67">
        <v>0.16</v>
      </c>
      <c r="I89" s="17"/>
      <c r="J89" s="67">
        <f>D89/G89*100</f>
        <v>233.33</v>
      </c>
      <c r="K89" s="67">
        <f>E89/H89*100</f>
        <v>237.5</v>
      </c>
      <c r="L89" s="17">
        <v>0.38</v>
      </c>
      <c r="M89" s="17">
        <v>0.17</v>
      </c>
      <c r="N89" s="17"/>
      <c r="O89" s="61">
        <f>L89/G89*100</f>
        <v>105.556</v>
      </c>
      <c r="P89" s="61">
        <f>M89/H89*100</f>
        <v>106.25</v>
      </c>
    </row>
    <row r="90" spans="1:17" ht="50.25" customHeight="1">
      <c r="A90" s="17" t="s">
        <v>164</v>
      </c>
      <c r="B90" s="39" t="s">
        <v>250</v>
      </c>
      <c r="C90" s="11"/>
      <c r="D90" s="17"/>
      <c r="E90" s="17"/>
      <c r="F90" s="17"/>
      <c r="G90" s="67"/>
      <c r="H90" s="67"/>
      <c r="I90" s="17"/>
      <c r="J90" s="67"/>
      <c r="K90" s="67"/>
      <c r="L90" s="17"/>
      <c r="M90" s="17"/>
      <c r="N90" s="17"/>
      <c r="O90" s="61"/>
      <c r="P90" s="61"/>
    </row>
    <row r="91" spans="1:17" ht="36" customHeight="1">
      <c r="A91" s="17" t="s">
        <v>165</v>
      </c>
      <c r="B91" s="39" t="s">
        <v>166</v>
      </c>
      <c r="C91" s="11" t="s">
        <v>43</v>
      </c>
      <c r="D91" s="17">
        <v>1.1399999999999999</v>
      </c>
      <c r="E91" s="17">
        <v>0.34</v>
      </c>
      <c r="F91" s="17"/>
      <c r="G91" s="67">
        <v>1.36</v>
      </c>
      <c r="H91" s="67">
        <v>0.39</v>
      </c>
      <c r="I91" s="17"/>
      <c r="J91" s="67">
        <f t="shared" ref="J91:J92" si="22">D91/G91*100</f>
        <v>83.82</v>
      </c>
      <c r="K91" s="67">
        <f t="shared" ref="K91:K92" si="23">E91/H91*100</f>
        <v>87.18</v>
      </c>
      <c r="L91" s="17">
        <v>1.1399999999999999</v>
      </c>
      <c r="M91" s="17">
        <v>0.34</v>
      </c>
      <c r="N91" s="17"/>
      <c r="O91" s="61">
        <f t="shared" ref="O91:O92" si="24">L91/G91*100</f>
        <v>83.823999999999998</v>
      </c>
      <c r="P91" s="61">
        <f t="shared" ref="P91:P92" si="25">M91/H91*100</f>
        <v>87.179000000000002</v>
      </c>
    </row>
    <row r="92" spans="1:17" ht="38.25">
      <c r="A92" s="17" t="s">
        <v>167</v>
      </c>
      <c r="B92" s="39" t="s">
        <v>255</v>
      </c>
      <c r="C92" s="11" t="s">
        <v>43</v>
      </c>
      <c r="D92" s="17">
        <v>0.38</v>
      </c>
      <c r="E92" s="17">
        <v>0.28999999999999998</v>
      </c>
      <c r="F92" s="17"/>
      <c r="G92" s="67">
        <v>0.45</v>
      </c>
      <c r="H92" s="67">
        <v>0.34</v>
      </c>
      <c r="I92" s="17"/>
      <c r="J92" s="67">
        <f t="shared" si="22"/>
        <v>84.44</v>
      </c>
      <c r="K92" s="67">
        <f t="shared" si="23"/>
        <v>85.29</v>
      </c>
      <c r="L92" s="17">
        <v>0.38</v>
      </c>
      <c r="M92" s="17">
        <v>0.28999999999999998</v>
      </c>
      <c r="N92" s="17"/>
      <c r="O92" s="61">
        <f t="shared" si="24"/>
        <v>84.444000000000003</v>
      </c>
      <c r="P92" s="61">
        <f t="shared" si="25"/>
        <v>85.293999999999997</v>
      </c>
    </row>
    <row r="93" spans="1:17" ht="38.25">
      <c r="A93" s="17" t="s">
        <v>168</v>
      </c>
      <c r="B93" s="39" t="s">
        <v>251</v>
      </c>
      <c r="C93" s="11" t="s">
        <v>43</v>
      </c>
      <c r="D93" s="17">
        <v>0.97</v>
      </c>
      <c r="E93" s="17">
        <v>0.38</v>
      </c>
      <c r="F93" s="17"/>
      <c r="G93" s="67">
        <v>0.4</v>
      </c>
      <c r="H93" s="67">
        <v>0.16</v>
      </c>
      <c r="I93" s="17"/>
      <c r="J93" s="67">
        <f>D93/G93*100</f>
        <v>242.5</v>
      </c>
      <c r="K93" s="67">
        <f>E93/H93*100</f>
        <v>237.5</v>
      </c>
      <c r="L93" s="17">
        <v>0.42</v>
      </c>
      <c r="M93" s="17">
        <v>0.17</v>
      </c>
      <c r="N93" s="17"/>
      <c r="O93" s="61">
        <f>L93/G93*100</f>
        <v>105</v>
      </c>
      <c r="P93" s="61">
        <f>M93/H93*100</f>
        <v>106.25</v>
      </c>
    </row>
    <row r="94" spans="1:17">
      <c r="A94" s="17" t="s">
        <v>169</v>
      </c>
      <c r="B94" s="39" t="s">
        <v>170</v>
      </c>
      <c r="C94" s="11"/>
      <c r="D94" s="17"/>
      <c r="E94" s="17"/>
      <c r="F94" s="17"/>
      <c r="G94" s="67"/>
      <c r="H94" s="67"/>
      <c r="I94" s="17"/>
      <c r="J94" s="67"/>
      <c r="K94" s="67"/>
      <c r="L94" s="17"/>
      <c r="M94" s="17"/>
      <c r="N94" s="17"/>
      <c r="O94" s="61"/>
      <c r="P94" s="61"/>
    </row>
    <row r="95" spans="1:17" ht="47.25" customHeight="1">
      <c r="A95" s="17" t="s">
        <v>171</v>
      </c>
      <c r="B95" s="39" t="s">
        <v>252</v>
      </c>
      <c r="C95" s="11"/>
      <c r="D95" s="17"/>
      <c r="E95" s="17"/>
      <c r="F95" s="17"/>
      <c r="G95" s="67"/>
      <c r="H95" s="67"/>
      <c r="I95" s="17"/>
      <c r="J95" s="67"/>
      <c r="K95" s="67"/>
      <c r="L95" s="17"/>
      <c r="M95" s="17"/>
      <c r="N95" s="17"/>
      <c r="O95" s="61"/>
      <c r="P95" s="61"/>
      <c r="Q95" s="25"/>
    </row>
    <row r="96" spans="1:17" ht="16.5">
      <c r="A96" s="207" t="s">
        <v>172</v>
      </c>
      <c r="B96" s="172" t="s">
        <v>253</v>
      </c>
      <c r="C96" s="180" t="s">
        <v>43</v>
      </c>
      <c r="D96" s="207">
        <v>0.67</v>
      </c>
      <c r="E96" s="207" t="s">
        <v>287</v>
      </c>
      <c r="F96" s="180"/>
      <c r="G96" s="201">
        <v>0.49</v>
      </c>
      <c r="H96" s="201" t="s">
        <v>287</v>
      </c>
      <c r="I96" s="180"/>
      <c r="J96" s="201">
        <f>D96/G96*100</f>
        <v>136.72999999999999</v>
      </c>
      <c r="K96" s="201" t="s">
        <v>287</v>
      </c>
      <c r="L96" s="207">
        <v>0.52</v>
      </c>
      <c r="M96" s="207" t="s">
        <v>287</v>
      </c>
      <c r="N96" s="180"/>
      <c r="O96" s="203">
        <f>L96/G96*100</f>
        <v>106.122</v>
      </c>
      <c r="P96" s="203" t="s">
        <v>284</v>
      </c>
      <c r="Q96" s="26"/>
    </row>
    <row r="97" spans="1:17" ht="63.75" customHeight="1">
      <c r="A97" s="208"/>
      <c r="B97" s="177"/>
      <c r="C97" s="196"/>
      <c r="D97" s="208"/>
      <c r="E97" s="208"/>
      <c r="F97" s="196"/>
      <c r="G97" s="202"/>
      <c r="H97" s="202"/>
      <c r="I97" s="196"/>
      <c r="J97" s="202"/>
      <c r="K97" s="202"/>
      <c r="L97" s="208"/>
      <c r="M97" s="208"/>
      <c r="N97" s="196"/>
      <c r="O97" s="204"/>
      <c r="P97" s="204"/>
      <c r="Q97" s="24"/>
    </row>
    <row r="98" spans="1:17" ht="16.5">
      <c r="A98" s="17" t="s">
        <v>173</v>
      </c>
      <c r="B98" s="39" t="s">
        <v>174</v>
      </c>
      <c r="C98" s="11"/>
      <c r="D98" s="17"/>
      <c r="E98" s="17"/>
      <c r="F98" s="17"/>
      <c r="G98" s="67"/>
      <c r="H98" s="67"/>
      <c r="I98" s="17"/>
      <c r="J98" s="67"/>
      <c r="K98" s="67"/>
      <c r="L98" s="17"/>
      <c r="M98" s="17"/>
      <c r="N98" s="17"/>
      <c r="O98" s="61"/>
      <c r="P98" s="61"/>
      <c r="Q98" s="26"/>
    </row>
    <row r="99" spans="1:17" ht="16.5">
      <c r="A99" s="17" t="s">
        <v>175</v>
      </c>
      <c r="B99" s="39" t="s">
        <v>176</v>
      </c>
      <c r="C99" s="11"/>
      <c r="D99" s="17"/>
      <c r="E99" s="17"/>
      <c r="F99" s="17"/>
      <c r="G99" s="67"/>
      <c r="H99" s="67"/>
      <c r="I99" s="17"/>
      <c r="J99" s="67"/>
      <c r="K99" s="67"/>
      <c r="L99" s="17"/>
      <c r="M99" s="17"/>
      <c r="N99" s="17"/>
      <c r="O99" s="61"/>
      <c r="P99" s="61"/>
      <c r="Q99" s="25"/>
    </row>
    <row r="100" spans="1:17" ht="25.5">
      <c r="A100" s="17" t="s">
        <v>177</v>
      </c>
      <c r="B100" s="39" t="s">
        <v>178</v>
      </c>
      <c r="C100" s="11" t="s">
        <v>43</v>
      </c>
      <c r="D100" s="17">
        <v>2.2799999999999998</v>
      </c>
      <c r="E100" s="17">
        <v>1.69</v>
      </c>
      <c r="F100" s="17"/>
      <c r="G100" s="67">
        <v>1.74</v>
      </c>
      <c r="H100" s="67">
        <v>1.28</v>
      </c>
      <c r="I100" s="17"/>
      <c r="J100" s="67">
        <f>D100/G100*100</f>
        <v>131.03</v>
      </c>
      <c r="K100" s="67">
        <f>E100/H100*100</f>
        <v>132.03</v>
      </c>
      <c r="L100" s="17">
        <v>1.84</v>
      </c>
      <c r="M100" s="17">
        <v>1.36</v>
      </c>
      <c r="N100" s="17"/>
      <c r="O100" s="61">
        <f>L100/G100*100</f>
        <v>105.747</v>
      </c>
      <c r="P100" s="61">
        <f>M100/H100*100</f>
        <v>106.25</v>
      </c>
      <c r="Q100" s="26"/>
    </row>
    <row r="101" spans="1:17" ht="51.75" customHeight="1">
      <c r="A101" s="17" t="s">
        <v>179</v>
      </c>
      <c r="B101" s="39" t="s">
        <v>256</v>
      </c>
      <c r="C101" s="11"/>
      <c r="D101" s="17"/>
      <c r="E101" s="17"/>
      <c r="F101" s="17"/>
      <c r="G101" s="67"/>
      <c r="H101" s="67"/>
      <c r="I101" s="17"/>
      <c r="J101" s="67"/>
      <c r="K101" s="67"/>
      <c r="L101" s="17"/>
      <c r="M101" s="17"/>
      <c r="N101" s="17"/>
      <c r="O101" s="61"/>
      <c r="P101" s="61"/>
      <c r="Q101" s="24"/>
    </row>
    <row r="102" spans="1:17" ht="25.5">
      <c r="A102" s="17" t="s">
        <v>180</v>
      </c>
      <c r="B102" s="39" t="s">
        <v>257</v>
      </c>
      <c r="C102" s="11" t="s">
        <v>43</v>
      </c>
      <c r="D102" s="17">
        <v>1.69</v>
      </c>
      <c r="E102" s="17">
        <v>0.59</v>
      </c>
      <c r="F102" s="17"/>
      <c r="G102" s="67">
        <v>1.1100000000000001</v>
      </c>
      <c r="H102" s="67">
        <v>0.38</v>
      </c>
      <c r="I102" s="17"/>
      <c r="J102" s="67">
        <f>D102/G102*100</f>
        <v>152.25</v>
      </c>
      <c r="K102" s="67">
        <f>E102/H102*100</f>
        <v>155.26</v>
      </c>
      <c r="L102" s="17">
        <v>1.18</v>
      </c>
      <c r="M102" s="67">
        <v>0.4</v>
      </c>
      <c r="N102" s="17"/>
      <c r="O102" s="61">
        <f>L102/G102*100</f>
        <v>106.306</v>
      </c>
      <c r="P102" s="61">
        <f>M102/H102*100</f>
        <v>105.26300000000001</v>
      </c>
      <c r="Q102" s="26"/>
    </row>
    <row r="103" spans="1:17" ht="79.5" customHeight="1">
      <c r="A103" s="17" t="s">
        <v>181</v>
      </c>
      <c r="B103" s="39" t="s">
        <v>258</v>
      </c>
      <c r="C103" s="11"/>
      <c r="D103" s="17"/>
      <c r="E103" s="17"/>
      <c r="F103" s="17"/>
      <c r="G103" s="67"/>
      <c r="H103" s="67"/>
      <c r="I103" s="17"/>
      <c r="J103" s="67"/>
      <c r="K103" s="67"/>
      <c r="L103" s="17"/>
      <c r="M103" s="17"/>
      <c r="N103" s="17"/>
      <c r="O103" s="61"/>
      <c r="P103" s="61"/>
      <c r="Q103" s="24"/>
    </row>
    <row r="104" spans="1:17" ht="77.25" customHeight="1">
      <c r="A104" s="17" t="s">
        <v>182</v>
      </c>
      <c r="B104" s="39" t="s">
        <v>259</v>
      </c>
      <c r="C104" s="11"/>
      <c r="D104" s="17"/>
      <c r="E104" s="17"/>
      <c r="F104" s="17"/>
      <c r="G104" s="67"/>
      <c r="H104" s="67"/>
      <c r="I104" s="17"/>
      <c r="J104" s="67"/>
      <c r="K104" s="67"/>
      <c r="L104" s="17"/>
      <c r="M104" s="17"/>
      <c r="N104" s="17"/>
      <c r="O104" s="61"/>
      <c r="P104" s="61"/>
      <c r="Q104" s="25"/>
    </row>
    <row r="105" spans="1:17" ht="45" customHeight="1">
      <c r="A105" s="17" t="s">
        <v>183</v>
      </c>
      <c r="B105" s="39" t="s">
        <v>260</v>
      </c>
      <c r="C105" s="11" t="s">
        <v>43</v>
      </c>
      <c r="D105" s="17" t="s">
        <v>286</v>
      </c>
      <c r="E105" s="17">
        <v>0.18</v>
      </c>
      <c r="F105" s="17"/>
      <c r="G105" s="67" t="s">
        <v>289</v>
      </c>
      <c r="H105" s="67">
        <v>0.12</v>
      </c>
      <c r="I105" s="17"/>
      <c r="J105" s="67" t="s">
        <v>284</v>
      </c>
      <c r="K105" s="67">
        <f>E105/H105*100</f>
        <v>150</v>
      </c>
      <c r="L105" s="17" t="s">
        <v>286</v>
      </c>
      <c r="M105" s="17">
        <v>0.13</v>
      </c>
      <c r="N105" s="17"/>
      <c r="O105" s="61" t="s">
        <v>293</v>
      </c>
      <c r="P105" s="61">
        <f>M105/H105*100</f>
        <v>108.333</v>
      </c>
      <c r="Q105" s="26"/>
    </row>
    <row r="106" spans="1:17" ht="91.5" customHeight="1">
      <c r="A106" s="17" t="s">
        <v>184</v>
      </c>
      <c r="B106" s="39" t="s">
        <v>261</v>
      </c>
      <c r="C106" s="11"/>
      <c r="D106" s="17"/>
      <c r="E106" s="17"/>
      <c r="F106" s="17"/>
      <c r="G106" s="67"/>
      <c r="H106" s="67"/>
      <c r="I106" s="17"/>
      <c r="J106" s="67"/>
      <c r="K106" s="67"/>
      <c r="L106" s="17"/>
      <c r="M106" s="17"/>
      <c r="N106" s="17"/>
      <c r="O106" s="61"/>
      <c r="P106" s="61"/>
      <c r="Q106" s="24"/>
    </row>
    <row r="107" spans="1:17" ht="45" customHeight="1">
      <c r="A107" s="17" t="s">
        <v>185</v>
      </c>
      <c r="B107" s="39" t="s">
        <v>260</v>
      </c>
      <c r="C107" s="11" t="s">
        <v>43</v>
      </c>
      <c r="D107" s="17" t="s">
        <v>287</v>
      </c>
      <c r="E107" s="17">
        <v>0.14000000000000001</v>
      </c>
      <c r="F107" s="17"/>
      <c r="G107" s="67" t="s">
        <v>287</v>
      </c>
      <c r="H107" s="67">
        <v>0.11</v>
      </c>
      <c r="I107" s="17"/>
      <c r="J107" s="67" t="s">
        <v>287</v>
      </c>
      <c r="K107" s="67">
        <f>E107/H107*100</f>
        <v>127.27</v>
      </c>
      <c r="L107" s="17" t="s">
        <v>287</v>
      </c>
      <c r="M107" s="17">
        <v>0.12</v>
      </c>
      <c r="N107" s="17"/>
      <c r="O107" s="61" t="s">
        <v>293</v>
      </c>
      <c r="P107" s="61">
        <f>M107/H107*100</f>
        <v>109.09099999999999</v>
      </c>
      <c r="Q107" s="24"/>
    </row>
    <row r="108" spans="1:17" ht="29.25" customHeight="1">
      <c r="A108" s="38">
        <v>6</v>
      </c>
      <c r="B108" s="40" t="s">
        <v>213</v>
      </c>
      <c r="C108" s="11"/>
      <c r="D108" s="17"/>
      <c r="E108" s="17"/>
      <c r="F108" s="17"/>
      <c r="G108" s="67"/>
      <c r="H108" s="67"/>
      <c r="I108" s="17"/>
      <c r="J108" s="67"/>
      <c r="K108" s="67"/>
      <c r="L108" s="17"/>
      <c r="M108" s="17"/>
      <c r="N108" s="17"/>
      <c r="O108" s="61"/>
      <c r="P108" s="61"/>
      <c r="Q108" s="27"/>
    </row>
    <row r="109" spans="1:17" ht="62.25" customHeight="1">
      <c r="A109" s="17" t="s">
        <v>186</v>
      </c>
      <c r="B109" s="39" t="s">
        <v>187</v>
      </c>
      <c r="C109" s="11" t="s">
        <v>43</v>
      </c>
      <c r="D109" s="17">
        <v>1.69</v>
      </c>
      <c r="E109" s="17">
        <v>0.93</v>
      </c>
      <c r="F109" s="17"/>
      <c r="G109" s="67">
        <v>2.02</v>
      </c>
      <c r="H109" s="67">
        <v>1.1100000000000001</v>
      </c>
      <c r="I109" s="17"/>
      <c r="J109" s="67">
        <f>D109/G109*100</f>
        <v>83.66</v>
      </c>
      <c r="K109" s="67">
        <f>E109/H109*100</f>
        <v>83.78</v>
      </c>
      <c r="L109" s="17">
        <v>1.69</v>
      </c>
      <c r="M109" s="17">
        <v>0.93</v>
      </c>
      <c r="N109" s="17"/>
      <c r="O109" s="61">
        <f t="shared" ref="O109:P111" si="26">L109/G109*100</f>
        <v>83.662999999999997</v>
      </c>
      <c r="P109" s="61">
        <f t="shared" si="26"/>
        <v>83.784000000000006</v>
      </c>
      <c r="Q109" s="48"/>
    </row>
    <row r="110" spans="1:17" ht="61.5" customHeight="1">
      <c r="A110" s="17" t="s">
        <v>188</v>
      </c>
      <c r="B110" s="39" t="s">
        <v>262</v>
      </c>
      <c r="C110" s="11" t="s">
        <v>43</v>
      </c>
      <c r="D110" s="17">
        <v>1.69</v>
      </c>
      <c r="E110" s="17">
        <v>0.84</v>
      </c>
      <c r="F110" s="17"/>
      <c r="G110" s="67">
        <v>2.02</v>
      </c>
      <c r="H110" s="67">
        <v>0.83</v>
      </c>
      <c r="I110" s="17"/>
      <c r="J110" s="67">
        <f t="shared" ref="J110:J111" si="27">D110/G110*100</f>
        <v>83.66</v>
      </c>
      <c r="K110" s="67">
        <f t="shared" ref="K110:K111" si="28">E110/H110*100</f>
        <v>101.2</v>
      </c>
      <c r="L110" s="17">
        <v>1.69</v>
      </c>
      <c r="M110" s="17">
        <v>0.84</v>
      </c>
      <c r="N110" s="17"/>
      <c r="O110" s="61">
        <f t="shared" si="26"/>
        <v>83.662999999999997</v>
      </c>
      <c r="P110" s="61">
        <f t="shared" si="26"/>
        <v>101.205</v>
      </c>
      <c r="Q110" s="27"/>
    </row>
    <row r="111" spans="1:17" ht="102.75" customHeight="1">
      <c r="A111" s="17" t="s">
        <v>189</v>
      </c>
      <c r="B111" s="12" t="s">
        <v>190</v>
      </c>
      <c r="C111" s="11" t="s">
        <v>43</v>
      </c>
      <c r="D111" s="17">
        <v>0.97</v>
      </c>
      <c r="E111" s="17">
        <v>0.55000000000000004</v>
      </c>
      <c r="F111" s="17"/>
      <c r="G111" s="67">
        <v>1.1399999999999999</v>
      </c>
      <c r="H111" s="67">
        <v>0.64</v>
      </c>
      <c r="I111" s="17"/>
      <c r="J111" s="67">
        <f t="shared" si="27"/>
        <v>85.09</v>
      </c>
      <c r="K111" s="67">
        <f t="shared" si="28"/>
        <v>85.94</v>
      </c>
      <c r="L111" s="17">
        <v>0.97</v>
      </c>
      <c r="M111" s="17">
        <v>0.55000000000000004</v>
      </c>
      <c r="N111" s="17"/>
      <c r="O111" s="61">
        <f t="shared" si="26"/>
        <v>85.087999999999994</v>
      </c>
      <c r="P111" s="61">
        <f t="shared" si="26"/>
        <v>85.938000000000002</v>
      </c>
      <c r="Q111" s="28"/>
    </row>
    <row r="112" spans="1:17" ht="41.25" customHeight="1">
      <c r="A112" s="17" t="s">
        <v>191</v>
      </c>
      <c r="B112" s="45" t="s">
        <v>192</v>
      </c>
      <c r="C112" s="11"/>
      <c r="D112" s="17"/>
      <c r="E112" s="17"/>
      <c r="F112" s="17"/>
      <c r="G112" s="67"/>
      <c r="H112" s="67"/>
      <c r="I112" s="17"/>
      <c r="J112" s="67"/>
      <c r="K112" s="67"/>
      <c r="L112" s="17"/>
      <c r="M112" s="17"/>
      <c r="N112" s="17"/>
      <c r="O112" s="61"/>
      <c r="P112" s="61"/>
      <c r="Q112" s="27"/>
    </row>
    <row r="113" spans="1:19" ht="27.75" customHeight="1">
      <c r="A113" s="42" t="s">
        <v>214</v>
      </c>
      <c r="B113" s="63" t="s">
        <v>193</v>
      </c>
      <c r="C113" s="11" t="s">
        <v>43</v>
      </c>
      <c r="D113" s="17" t="s">
        <v>287</v>
      </c>
      <c r="E113" s="17">
        <v>0.51</v>
      </c>
      <c r="F113" s="17"/>
      <c r="G113" s="67" t="s">
        <v>286</v>
      </c>
      <c r="H113" s="67">
        <v>0.63</v>
      </c>
      <c r="I113" s="17"/>
      <c r="J113" s="17" t="s">
        <v>287</v>
      </c>
      <c r="K113" s="67">
        <f t="shared" ref="K113:K114" si="29">E113/H113*100</f>
        <v>80.95</v>
      </c>
      <c r="L113" s="17" t="s">
        <v>287</v>
      </c>
      <c r="M113" s="17">
        <v>0.51</v>
      </c>
      <c r="N113" s="17"/>
      <c r="O113" s="61" t="s">
        <v>293</v>
      </c>
      <c r="P113" s="61">
        <f t="shared" ref="P113:P114" si="30">M113/H113*100</f>
        <v>80.951999999999998</v>
      </c>
      <c r="Q113" s="27"/>
    </row>
    <row r="114" spans="1:19" ht="57" customHeight="1">
      <c r="A114" s="17" t="s">
        <v>194</v>
      </c>
      <c r="B114" s="45" t="s">
        <v>195</v>
      </c>
      <c r="C114" s="11" t="s">
        <v>43</v>
      </c>
      <c r="D114" s="17">
        <v>1.01</v>
      </c>
      <c r="E114" s="17">
        <v>0.25</v>
      </c>
      <c r="F114" s="17"/>
      <c r="G114" s="67">
        <v>1.28</v>
      </c>
      <c r="H114" s="67">
        <v>0.32</v>
      </c>
      <c r="I114" s="17"/>
      <c r="J114" s="67">
        <f t="shared" ref="J114" si="31">D114/G114*100</f>
        <v>78.91</v>
      </c>
      <c r="K114" s="67">
        <f t="shared" si="29"/>
        <v>78.13</v>
      </c>
      <c r="L114" s="17">
        <v>1.01</v>
      </c>
      <c r="M114" s="17">
        <v>0.25</v>
      </c>
      <c r="N114" s="17"/>
      <c r="O114" s="61">
        <f t="shared" ref="O114" si="32">L114/G114*100</f>
        <v>78.906000000000006</v>
      </c>
      <c r="P114" s="61">
        <f t="shared" si="30"/>
        <v>78.125</v>
      </c>
      <c r="Q114" s="27"/>
    </row>
    <row r="115" spans="1:19" ht="29.25" customHeight="1">
      <c r="A115" s="17">
        <v>7</v>
      </c>
      <c r="B115" s="40" t="s">
        <v>215</v>
      </c>
      <c r="C115" s="11"/>
      <c r="D115" s="17"/>
      <c r="E115" s="17"/>
      <c r="F115" s="17"/>
      <c r="G115" s="67"/>
      <c r="H115" s="67"/>
      <c r="I115" s="17"/>
      <c r="J115" s="67"/>
      <c r="K115" s="67"/>
      <c r="L115" s="17"/>
      <c r="M115" s="17"/>
      <c r="N115" s="17"/>
      <c r="O115" s="61"/>
      <c r="P115" s="61"/>
      <c r="Q115" s="27"/>
    </row>
    <row r="116" spans="1:19" ht="63.75">
      <c r="A116" s="17" t="s">
        <v>196</v>
      </c>
      <c r="B116" s="39" t="s">
        <v>263</v>
      </c>
      <c r="C116" s="11"/>
      <c r="D116" s="17"/>
      <c r="E116" s="17"/>
      <c r="F116" s="17"/>
      <c r="G116" s="67"/>
      <c r="H116" s="67"/>
      <c r="I116" s="17"/>
      <c r="J116" s="67"/>
      <c r="K116" s="67"/>
      <c r="L116" s="17"/>
      <c r="M116" s="17"/>
      <c r="N116" s="17"/>
      <c r="O116" s="61"/>
      <c r="P116" s="61"/>
      <c r="Q116" s="27"/>
    </row>
    <row r="117" spans="1:19" ht="15.75">
      <c r="A117" s="41" t="s">
        <v>197</v>
      </c>
      <c r="B117" s="39" t="s">
        <v>198</v>
      </c>
      <c r="C117" s="11" t="s">
        <v>43</v>
      </c>
      <c r="D117" s="67">
        <v>1.1000000000000001</v>
      </c>
      <c r="E117" s="17">
        <v>0.67</v>
      </c>
      <c r="F117" s="17"/>
      <c r="G117" s="67">
        <v>1.38</v>
      </c>
      <c r="H117" s="67">
        <v>0.85</v>
      </c>
      <c r="I117" s="17"/>
      <c r="J117" s="67">
        <f t="shared" ref="J117" si="33">D117/G117*100</f>
        <v>79.709999999999994</v>
      </c>
      <c r="K117" s="67">
        <f t="shared" ref="K117" si="34">E117/H117*100</f>
        <v>78.819999999999993</v>
      </c>
      <c r="L117" s="67">
        <v>1.1000000000000001</v>
      </c>
      <c r="M117" s="67">
        <v>0.67</v>
      </c>
      <c r="N117" s="17"/>
      <c r="O117" s="61">
        <f t="shared" ref="O117:O118" si="35">L117/G117*100</f>
        <v>79.709999999999994</v>
      </c>
      <c r="P117" s="61">
        <f t="shared" ref="P117:P118" si="36">M117/H117*100</f>
        <v>78.823999999999998</v>
      </c>
      <c r="Q117" s="27"/>
    </row>
    <row r="118" spans="1:19" ht="38.25">
      <c r="A118" s="41" t="s">
        <v>199</v>
      </c>
      <c r="B118" s="39" t="s">
        <v>264</v>
      </c>
      <c r="C118" s="11" t="s">
        <v>43</v>
      </c>
      <c r="D118" s="17">
        <v>0.93</v>
      </c>
      <c r="E118" s="17">
        <v>0.59</v>
      </c>
      <c r="F118" s="17"/>
      <c r="G118" s="67">
        <v>1.18</v>
      </c>
      <c r="H118" s="67">
        <v>0.73</v>
      </c>
      <c r="I118" s="17"/>
      <c r="J118" s="67">
        <f t="shared" ref="J118" si="37">D118/G118*100</f>
        <v>78.81</v>
      </c>
      <c r="K118" s="67">
        <f t="shared" ref="K118" si="38">E118/H118*100</f>
        <v>80.819999999999993</v>
      </c>
      <c r="L118" s="17">
        <v>0.93</v>
      </c>
      <c r="M118" s="17">
        <v>0.59</v>
      </c>
      <c r="N118" s="17"/>
      <c r="O118" s="61">
        <f t="shared" si="35"/>
        <v>78.813999999999993</v>
      </c>
      <c r="P118" s="61">
        <f t="shared" si="36"/>
        <v>80.822000000000003</v>
      </c>
      <c r="Q118" s="24"/>
    </row>
    <row r="119" spans="1:19" ht="25.5">
      <c r="A119" s="41" t="s">
        <v>200</v>
      </c>
      <c r="B119" s="39" t="s">
        <v>285</v>
      </c>
      <c r="C119" s="11"/>
      <c r="D119" s="17"/>
      <c r="E119" s="17"/>
      <c r="F119" s="17"/>
      <c r="G119" s="67"/>
      <c r="H119" s="67"/>
      <c r="I119" s="17"/>
      <c r="J119" s="67"/>
      <c r="K119" s="67"/>
      <c r="L119" s="17"/>
      <c r="M119" s="17"/>
      <c r="N119" s="17"/>
      <c r="O119" s="61"/>
      <c r="P119" s="61"/>
      <c r="Q119" s="24"/>
    </row>
    <row r="120" spans="1:19" ht="76.5">
      <c r="A120" s="41" t="s">
        <v>202</v>
      </c>
      <c r="B120" s="39" t="s">
        <v>265</v>
      </c>
      <c r="C120" s="11"/>
      <c r="D120" s="17"/>
      <c r="E120" s="17"/>
      <c r="F120" s="17"/>
      <c r="G120" s="67"/>
      <c r="H120" s="67"/>
      <c r="I120" s="17"/>
      <c r="J120" s="67"/>
      <c r="K120" s="67"/>
      <c r="L120" s="17"/>
      <c r="M120" s="17"/>
      <c r="N120" s="17"/>
      <c r="O120" s="61"/>
      <c r="P120" s="61"/>
      <c r="Q120" s="24"/>
    </row>
    <row r="121" spans="1:19" ht="15" customHeight="1">
      <c r="A121" s="207" t="s">
        <v>203</v>
      </c>
      <c r="B121" s="172" t="s">
        <v>201</v>
      </c>
      <c r="C121" s="180" t="s">
        <v>43</v>
      </c>
      <c r="D121" s="201">
        <v>1.6</v>
      </c>
      <c r="E121" s="207" t="s">
        <v>286</v>
      </c>
      <c r="F121" s="180"/>
      <c r="G121" s="201">
        <v>0.52</v>
      </c>
      <c r="H121" s="201" t="s">
        <v>288</v>
      </c>
      <c r="I121" s="180"/>
      <c r="J121" s="201">
        <f>D121/G121*100</f>
        <v>307.69</v>
      </c>
      <c r="K121" s="201" t="s">
        <v>288</v>
      </c>
      <c r="L121" s="207">
        <v>0.55000000000000004</v>
      </c>
      <c r="M121" s="207" t="s">
        <v>288</v>
      </c>
      <c r="N121" s="180"/>
      <c r="O121" s="203">
        <f>L121/G121*100</f>
        <v>105.76900000000001</v>
      </c>
      <c r="P121" s="205" t="s">
        <v>284</v>
      </c>
      <c r="Q121" s="24"/>
    </row>
    <row r="122" spans="1:19" ht="15" customHeight="1">
      <c r="A122" s="208"/>
      <c r="B122" s="177"/>
      <c r="C122" s="196"/>
      <c r="D122" s="202"/>
      <c r="E122" s="208"/>
      <c r="F122" s="196"/>
      <c r="G122" s="202"/>
      <c r="H122" s="202"/>
      <c r="I122" s="196"/>
      <c r="J122" s="202"/>
      <c r="K122" s="202"/>
      <c r="L122" s="208"/>
      <c r="M122" s="208"/>
      <c r="N122" s="196"/>
      <c r="O122" s="204"/>
      <c r="P122" s="206"/>
      <c r="Q122" s="24"/>
    </row>
    <row r="123" spans="1:19" ht="38.25">
      <c r="A123" s="46" t="s">
        <v>204</v>
      </c>
      <c r="B123" s="47" t="s">
        <v>266</v>
      </c>
      <c r="C123" s="11"/>
      <c r="D123" s="17"/>
      <c r="E123" s="17"/>
      <c r="F123" s="17"/>
      <c r="G123" s="67"/>
      <c r="H123" s="68"/>
      <c r="I123" s="17"/>
      <c r="J123" s="68"/>
      <c r="K123" s="67"/>
      <c r="L123" s="60"/>
      <c r="M123" s="60"/>
      <c r="N123" s="17"/>
      <c r="O123" s="64"/>
      <c r="P123" s="61"/>
      <c r="Q123" s="27"/>
    </row>
    <row r="124" spans="1:19" ht="15.75">
      <c r="A124" s="207" t="s">
        <v>205</v>
      </c>
      <c r="B124" s="172" t="s">
        <v>267</v>
      </c>
      <c r="C124" s="180" t="s">
        <v>43</v>
      </c>
      <c r="D124" s="201">
        <v>1.1000000000000001</v>
      </c>
      <c r="E124" s="207" t="s">
        <v>286</v>
      </c>
      <c r="F124" s="180"/>
      <c r="G124" s="201">
        <v>0.36</v>
      </c>
      <c r="H124" s="201" t="s">
        <v>287</v>
      </c>
      <c r="I124" s="180"/>
      <c r="J124" s="201">
        <f>D124/G124*100</f>
        <v>305.56</v>
      </c>
      <c r="K124" s="201" t="s">
        <v>287</v>
      </c>
      <c r="L124" s="207">
        <v>0.38</v>
      </c>
      <c r="M124" s="207" t="s">
        <v>287</v>
      </c>
      <c r="N124" s="180"/>
      <c r="O124" s="203">
        <f>L124/G124*100</f>
        <v>105.556</v>
      </c>
      <c r="P124" s="205" t="s">
        <v>292</v>
      </c>
      <c r="Q124" s="27"/>
    </row>
    <row r="125" spans="1:19" ht="15.75">
      <c r="A125" s="208"/>
      <c r="B125" s="177"/>
      <c r="C125" s="196"/>
      <c r="D125" s="202"/>
      <c r="E125" s="208"/>
      <c r="F125" s="196"/>
      <c r="G125" s="202"/>
      <c r="H125" s="202"/>
      <c r="I125" s="196"/>
      <c r="J125" s="202"/>
      <c r="K125" s="202"/>
      <c r="L125" s="208"/>
      <c r="M125" s="208"/>
      <c r="N125" s="196"/>
      <c r="O125" s="204"/>
      <c r="P125" s="206"/>
      <c r="Q125" s="27"/>
    </row>
    <row r="126" spans="1:19" ht="15" customHeight="1">
      <c r="A126" s="207" t="s">
        <v>206</v>
      </c>
      <c r="B126" s="172" t="s">
        <v>268</v>
      </c>
      <c r="C126" s="180" t="s">
        <v>43</v>
      </c>
      <c r="D126" s="207">
        <v>1.03</v>
      </c>
      <c r="E126" s="207" t="s">
        <v>286</v>
      </c>
      <c r="F126" s="180"/>
      <c r="G126" s="201">
        <v>0.33</v>
      </c>
      <c r="H126" s="201" t="s">
        <v>287</v>
      </c>
      <c r="I126" s="180"/>
      <c r="J126" s="201">
        <f t="shared" ref="J126" si="39">D126/G126*100</f>
        <v>312.12</v>
      </c>
      <c r="K126" s="201" t="s">
        <v>287</v>
      </c>
      <c r="L126" s="207">
        <v>0.35</v>
      </c>
      <c r="M126" s="207" t="s">
        <v>287</v>
      </c>
      <c r="N126" s="180"/>
      <c r="O126" s="203">
        <f t="shared" ref="O126" si="40">L126/G126*100</f>
        <v>106.06100000000001</v>
      </c>
      <c r="P126" s="205" t="s">
        <v>284</v>
      </c>
      <c r="Q126" s="24"/>
      <c r="R126" s="1"/>
      <c r="S126" s="1"/>
    </row>
    <row r="127" spans="1:19" ht="16.5">
      <c r="A127" s="208"/>
      <c r="B127" s="177"/>
      <c r="C127" s="196"/>
      <c r="D127" s="208"/>
      <c r="E127" s="208"/>
      <c r="F127" s="196"/>
      <c r="G127" s="202"/>
      <c r="H127" s="202"/>
      <c r="I127" s="196"/>
      <c r="J127" s="202"/>
      <c r="K127" s="202"/>
      <c r="L127" s="208"/>
      <c r="M127" s="208"/>
      <c r="N127" s="196"/>
      <c r="O127" s="204"/>
      <c r="P127" s="206"/>
      <c r="Q127" s="29"/>
      <c r="R127" s="1"/>
      <c r="S127" s="1"/>
    </row>
    <row r="128" spans="1:19" ht="15" customHeight="1">
      <c r="A128" s="207" t="s">
        <v>207</v>
      </c>
      <c r="B128" s="172" t="s">
        <v>208</v>
      </c>
      <c r="C128" s="180" t="s">
        <v>43</v>
      </c>
      <c r="D128" s="201">
        <v>0.4</v>
      </c>
      <c r="E128" s="207" t="s">
        <v>286</v>
      </c>
      <c r="F128" s="180"/>
      <c r="G128" s="201">
        <v>0.12</v>
      </c>
      <c r="H128" s="201" t="s">
        <v>287</v>
      </c>
      <c r="I128" s="180"/>
      <c r="J128" s="201">
        <f t="shared" ref="J128" si="41">D128/G128*100</f>
        <v>333.33</v>
      </c>
      <c r="K128" s="201" t="s">
        <v>287</v>
      </c>
      <c r="L128" s="207">
        <v>0.13</v>
      </c>
      <c r="M128" s="207" t="s">
        <v>287</v>
      </c>
      <c r="N128" s="180"/>
      <c r="O128" s="203">
        <f t="shared" ref="O128" si="42">L128/G128*100</f>
        <v>108.333</v>
      </c>
      <c r="P128" s="205" t="s">
        <v>284</v>
      </c>
      <c r="Q128" s="211"/>
      <c r="R128" s="1"/>
      <c r="S128" s="1"/>
    </row>
    <row r="129" spans="1:19" ht="15" customHeight="1">
      <c r="A129" s="208"/>
      <c r="B129" s="177"/>
      <c r="C129" s="196"/>
      <c r="D129" s="202"/>
      <c r="E129" s="208"/>
      <c r="F129" s="196"/>
      <c r="G129" s="202"/>
      <c r="H129" s="202"/>
      <c r="I129" s="196"/>
      <c r="J129" s="202"/>
      <c r="K129" s="202"/>
      <c r="L129" s="208"/>
      <c r="M129" s="208"/>
      <c r="N129" s="196"/>
      <c r="O129" s="204"/>
      <c r="P129" s="206"/>
      <c r="Q129" s="211"/>
      <c r="R129" s="1"/>
      <c r="S129" s="1"/>
    </row>
    <row r="130" spans="1:19" ht="15" customHeight="1">
      <c r="A130" s="207" t="s">
        <v>209</v>
      </c>
      <c r="B130" s="172" t="s">
        <v>208</v>
      </c>
      <c r="C130" s="180" t="s">
        <v>43</v>
      </c>
      <c r="D130" s="207">
        <v>0.56999999999999995</v>
      </c>
      <c r="E130" s="207" t="s">
        <v>286</v>
      </c>
      <c r="F130" s="180"/>
      <c r="G130" s="201">
        <v>0.18</v>
      </c>
      <c r="H130" s="201" t="s">
        <v>287</v>
      </c>
      <c r="I130" s="180"/>
      <c r="J130" s="201">
        <f t="shared" ref="J130" si="43">D130/G130*100</f>
        <v>316.67</v>
      </c>
      <c r="K130" s="201" t="s">
        <v>287</v>
      </c>
      <c r="L130" s="207">
        <v>0.19</v>
      </c>
      <c r="M130" s="207" t="s">
        <v>287</v>
      </c>
      <c r="N130" s="180"/>
      <c r="O130" s="203">
        <f t="shared" ref="O130" si="44">L130/G130*100</f>
        <v>105.556</v>
      </c>
      <c r="P130" s="205" t="s">
        <v>292</v>
      </c>
      <c r="Q130" s="24"/>
      <c r="R130" s="1"/>
      <c r="S130" s="1"/>
    </row>
    <row r="131" spans="1:19" ht="15" customHeight="1">
      <c r="A131" s="208"/>
      <c r="B131" s="177"/>
      <c r="C131" s="196"/>
      <c r="D131" s="208"/>
      <c r="E131" s="208"/>
      <c r="F131" s="196"/>
      <c r="G131" s="202"/>
      <c r="H131" s="202"/>
      <c r="I131" s="196"/>
      <c r="J131" s="202"/>
      <c r="K131" s="202"/>
      <c r="L131" s="208"/>
      <c r="M131" s="208"/>
      <c r="N131" s="196"/>
      <c r="O131" s="204"/>
      <c r="P131" s="206"/>
      <c r="Q131" s="211"/>
      <c r="R131" s="1"/>
      <c r="S131" s="1"/>
    </row>
    <row r="132" spans="1:19">
      <c r="A132" s="65"/>
      <c r="B132" s="66"/>
      <c r="C132" s="66"/>
      <c r="D132" s="36"/>
      <c r="E132" s="36"/>
      <c r="F132" s="36"/>
      <c r="G132" s="36"/>
      <c r="H132" s="36"/>
      <c r="I132" s="36"/>
      <c r="J132" s="36"/>
      <c r="K132" s="36"/>
      <c r="L132" s="36"/>
      <c r="M132" s="36"/>
      <c r="N132" s="36"/>
      <c r="O132" s="36"/>
      <c r="P132" s="14"/>
      <c r="Q132" s="211"/>
      <c r="R132" s="1"/>
      <c r="S132" s="1"/>
    </row>
    <row r="133" spans="1:19" ht="15.75">
      <c r="A133" s="65"/>
      <c r="B133" s="66"/>
      <c r="C133" s="66"/>
      <c r="D133" s="36"/>
      <c r="E133" s="36"/>
      <c r="F133" s="36"/>
      <c r="G133" s="36"/>
      <c r="H133" s="36"/>
      <c r="I133" s="36"/>
      <c r="J133" s="36"/>
      <c r="K133" s="36"/>
      <c r="L133" s="36"/>
      <c r="M133" s="36"/>
      <c r="N133" s="36"/>
      <c r="O133" s="36"/>
      <c r="P133" s="14"/>
      <c r="Q133" s="27"/>
      <c r="R133" s="1"/>
      <c r="S133" s="1"/>
    </row>
    <row r="134" spans="1:19" ht="15.75">
      <c r="A134" s="65"/>
      <c r="B134" s="66" t="s">
        <v>294</v>
      </c>
      <c r="C134" s="66"/>
      <c r="D134" s="36" t="s">
        <v>295</v>
      </c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14"/>
      <c r="Q134" s="27"/>
    </row>
    <row r="135" spans="1:19" ht="15.75">
      <c r="A135" s="20"/>
      <c r="B135" s="21"/>
      <c r="C135" s="2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27"/>
    </row>
    <row r="136" spans="1:19" ht="15.75">
      <c r="A136" s="20"/>
      <c r="B136" s="21"/>
      <c r="C136" s="2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Q136" s="27"/>
    </row>
    <row r="137" spans="1:19" ht="15.75">
      <c r="A137" s="20"/>
      <c r="B137" s="21"/>
      <c r="C137" s="2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Q137" s="27"/>
    </row>
    <row r="138" spans="1:19" ht="15.75">
      <c r="A138" s="20"/>
      <c r="B138" s="21"/>
      <c r="C138" s="2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27"/>
    </row>
    <row r="139" spans="1:19">
      <c r="A139" s="20"/>
      <c r="B139" s="21"/>
      <c r="C139" s="2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Q139" s="24"/>
    </row>
    <row r="140" spans="1:19" ht="15.75">
      <c r="A140" s="20"/>
      <c r="B140" s="21"/>
      <c r="C140" s="2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Q140" s="27"/>
    </row>
    <row r="141" spans="1:19" ht="15.75">
      <c r="A141" s="20"/>
      <c r="B141" s="21"/>
      <c r="C141" s="2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Q141" s="27"/>
    </row>
    <row r="142" spans="1:19">
      <c r="A142" s="20"/>
      <c r="B142" s="21"/>
      <c r="C142" s="2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Q142" s="1"/>
    </row>
    <row r="143" spans="1:19">
      <c r="A143" s="20"/>
      <c r="B143" s="21"/>
      <c r="C143" s="2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Q143" s="1"/>
    </row>
    <row r="144" spans="1:19">
      <c r="A144" s="20"/>
      <c r="B144" s="21"/>
      <c r="C144" s="2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Q144" s="1"/>
    </row>
    <row r="145" spans="1:18">
      <c r="A145" s="20"/>
      <c r="B145" s="21"/>
      <c r="C145" s="2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Q145" s="1"/>
    </row>
    <row r="146" spans="1:18">
      <c r="A146" s="20"/>
      <c r="B146" s="21"/>
      <c r="C146" s="2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Q146" s="1"/>
    </row>
    <row r="147" spans="1:18">
      <c r="A147" s="20"/>
      <c r="B147" s="21"/>
      <c r="C147" s="2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Q147" s="1"/>
    </row>
    <row r="148" spans="1:18">
      <c r="A148" s="20"/>
      <c r="B148" s="21"/>
      <c r="C148" s="2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</row>
    <row r="149" spans="1:18">
      <c r="A149" s="20"/>
      <c r="B149" s="21"/>
      <c r="C149" s="2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</row>
    <row r="150" spans="1:18">
      <c r="A150" s="20"/>
      <c r="B150" s="21"/>
      <c r="C150" s="2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</row>
    <row r="151" spans="1:18">
      <c r="A151" s="20"/>
      <c r="B151" s="21"/>
      <c r="C151" s="2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</row>
    <row r="152" spans="1:18">
      <c r="A152" s="20"/>
      <c r="B152" s="21"/>
      <c r="C152" s="2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</row>
    <row r="153" spans="1:18">
      <c r="A153" s="20"/>
      <c r="B153" s="21"/>
      <c r="C153" s="2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Q153" s="1"/>
      <c r="R153" s="1"/>
    </row>
    <row r="154" spans="1:18">
      <c r="A154" s="20"/>
      <c r="B154" s="21"/>
      <c r="C154" s="2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Q154" s="1"/>
      <c r="R154" s="1"/>
    </row>
    <row r="155" spans="1:18" ht="15.75">
      <c r="A155" s="20"/>
      <c r="B155" s="21"/>
      <c r="C155" s="2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Q155" s="27"/>
      <c r="R155" s="1"/>
    </row>
    <row r="156" spans="1:18" ht="15.75">
      <c r="A156" s="20"/>
      <c r="B156" s="21"/>
      <c r="C156" s="2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Q156" s="27"/>
      <c r="R156" s="1"/>
    </row>
    <row r="157" spans="1:18" ht="15.75">
      <c r="A157" s="20"/>
      <c r="B157" s="21"/>
      <c r="C157" s="2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Q157" s="30"/>
      <c r="R157" s="1"/>
    </row>
    <row r="158" spans="1:18">
      <c r="A158" s="20"/>
      <c r="B158" s="21"/>
      <c r="C158" s="2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Q158" s="1"/>
      <c r="R158" s="1"/>
    </row>
    <row r="159" spans="1:18" ht="15.75">
      <c r="A159" s="20"/>
      <c r="B159" s="21"/>
      <c r="C159" s="2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Q159" s="31"/>
      <c r="R159" s="1"/>
    </row>
    <row r="160" spans="1:18" ht="15.75">
      <c r="A160" s="20"/>
      <c r="B160" s="21"/>
      <c r="C160" s="2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Q160" s="31"/>
      <c r="R160" s="1"/>
    </row>
    <row r="161" spans="1:17" ht="15.75">
      <c r="A161" s="20"/>
      <c r="B161" s="21"/>
      <c r="C161" s="2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Q161" s="31"/>
    </row>
    <row r="162" spans="1:17" ht="15.75">
      <c r="A162" s="20"/>
      <c r="B162" s="21"/>
      <c r="C162" s="2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Q162" s="31"/>
    </row>
    <row r="163" spans="1:17" ht="15.75">
      <c r="A163" s="20"/>
      <c r="B163" s="21"/>
      <c r="C163" s="2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Q163" s="31"/>
    </row>
    <row r="164" spans="1:17">
      <c r="A164" s="20"/>
      <c r="B164" s="21"/>
      <c r="C164" s="2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</row>
    <row r="165" spans="1:17">
      <c r="A165" s="20"/>
      <c r="B165" s="21"/>
      <c r="C165" s="2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</row>
    <row r="166" spans="1:17">
      <c r="A166" s="20"/>
      <c r="B166" s="21"/>
      <c r="C166" s="2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Q166" s="1"/>
    </row>
    <row r="167" spans="1:17">
      <c r="A167" s="20"/>
      <c r="B167" s="21"/>
      <c r="C167" s="2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Q167" s="1"/>
    </row>
    <row r="168" spans="1:17" ht="15.75">
      <c r="A168" s="20"/>
      <c r="B168" s="21"/>
      <c r="C168" s="2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Q168" s="32"/>
    </row>
    <row r="169" spans="1:17" ht="15.75">
      <c r="A169" s="20"/>
      <c r="B169" s="21"/>
      <c r="C169" s="2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Q169" s="30"/>
    </row>
    <row r="170" spans="1:17" ht="15.75">
      <c r="A170" s="20"/>
      <c r="B170" s="21"/>
      <c r="C170" s="2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Q170" s="30"/>
    </row>
    <row r="171" spans="1:17" ht="15.75">
      <c r="A171" s="20"/>
      <c r="B171" s="21"/>
      <c r="C171" s="2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Q171" s="28"/>
    </row>
    <row r="172" spans="1:17" ht="16.5">
      <c r="A172" s="20"/>
      <c r="B172" s="21"/>
      <c r="C172" s="2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25"/>
      <c r="Q172" s="30"/>
    </row>
    <row r="173" spans="1:17" ht="15.75">
      <c r="A173" s="20"/>
      <c r="B173" s="21"/>
      <c r="C173" s="2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33"/>
      <c r="Q173" s="30"/>
    </row>
    <row r="174" spans="1:17" ht="15.75">
      <c r="A174" s="20"/>
      <c r="B174" s="21"/>
      <c r="C174" s="2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33"/>
      <c r="Q174" s="31"/>
    </row>
    <row r="175" spans="1:17" ht="15.75">
      <c r="A175" s="20"/>
      <c r="B175" s="21"/>
      <c r="C175" s="2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Q175" s="31"/>
    </row>
    <row r="176" spans="1:17" ht="15.75">
      <c r="A176" s="20"/>
      <c r="B176" s="21"/>
      <c r="C176" s="2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Q176" s="28"/>
    </row>
    <row r="177" spans="1:17" ht="15.75">
      <c r="A177" s="20"/>
      <c r="B177" s="21"/>
      <c r="C177" s="2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Q177" s="31"/>
    </row>
    <row r="178" spans="1:17" ht="15.75">
      <c r="A178" s="20"/>
      <c r="B178" s="21"/>
      <c r="C178" s="2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Q178" s="31"/>
    </row>
    <row r="179" spans="1:17">
      <c r="A179" s="20"/>
      <c r="B179" s="21"/>
      <c r="C179" s="2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Q179" s="1"/>
    </row>
    <row r="180" spans="1:17">
      <c r="A180" s="20"/>
      <c r="B180" s="21"/>
      <c r="C180" s="2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Q180" s="1"/>
    </row>
    <row r="181" spans="1:17">
      <c r="A181" s="20"/>
      <c r="B181" s="21"/>
      <c r="C181" s="2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Q181" s="1"/>
    </row>
    <row r="182" spans="1:17">
      <c r="A182" s="20"/>
      <c r="B182" s="21"/>
      <c r="C182" s="2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</row>
    <row r="183" spans="1:17">
      <c r="A183" s="20"/>
      <c r="B183" s="2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</row>
    <row r="184" spans="1:17">
      <c r="A184" s="20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</row>
    <row r="185" spans="1:17">
      <c r="A185" s="20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</row>
    <row r="186" spans="1:17">
      <c r="A186" s="20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>
      <c r="A187" s="20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</row>
    <row r="188" spans="1:17">
      <c r="A188" s="20"/>
      <c r="B188" s="1"/>
    </row>
    <row r="199" spans="17:20">
      <c r="Q199" s="24"/>
      <c r="R199" s="24"/>
      <c r="S199" s="24"/>
    </row>
    <row r="201" spans="17:20">
      <c r="R201" s="1"/>
      <c r="S201" s="1"/>
      <c r="T201" s="1"/>
    </row>
    <row r="202" spans="17:20">
      <c r="R202" s="1"/>
      <c r="S202" s="1"/>
      <c r="T202" s="1"/>
    </row>
    <row r="203" spans="17:20" ht="15.75">
      <c r="Q203" s="1"/>
      <c r="R203" s="28"/>
      <c r="S203" s="1"/>
      <c r="T203" s="1"/>
    </row>
    <row r="204" spans="17:20" ht="15.75">
      <c r="Q204" s="1"/>
      <c r="R204" s="28"/>
      <c r="S204" s="1"/>
      <c r="T204" s="1"/>
    </row>
    <row r="205" spans="17:20" ht="15.75">
      <c r="Q205" s="28"/>
      <c r="R205" s="28"/>
      <c r="S205" s="1"/>
      <c r="T205" s="1"/>
    </row>
    <row r="206" spans="17:20" ht="15.75">
      <c r="Q206" s="28"/>
      <c r="R206" s="28"/>
      <c r="S206" s="1"/>
      <c r="T206" s="1"/>
    </row>
    <row r="207" spans="17:20" ht="15.75">
      <c r="Q207" s="28"/>
      <c r="R207" s="28"/>
      <c r="S207" s="1"/>
      <c r="T207" s="1"/>
    </row>
    <row r="208" spans="17:20" ht="15.75">
      <c r="Q208" s="28"/>
      <c r="R208" s="28"/>
      <c r="S208" s="1"/>
      <c r="T208" s="1"/>
    </row>
    <row r="209" spans="17:20" ht="15.75">
      <c r="Q209" s="28"/>
      <c r="R209" s="28"/>
      <c r="S209" s="1"/>
      <c r="T209" s="1"/>
    </row>
    <row r="210" spans="17:20" ht="15.75">
      <c r="Q210" s="28"/>
      <c r="R210" s="28"/>
      <c r="S210" s="1"/>
      <c r="T210" s="1"/>
    </row>
    <row r="211" spans="17:20">
      <c r="Q211" s="1"/>
      <c r="R211" s="1"/>
    </row>
    <row r="212" spans="17:20">
      <c r="Q212" s="1"/>
      <c r="R212" s="1"/>
    </row>
    <row r="213" spans="17:20">
      <c r="Q213" s="1"/>
      <c r="R213" s="1"/>
    </row>
    <row r="214" spans="17:20">
      <c r="Q214" s="1"/>
      <c r="R214" s="1"/>
    </row>
  </sheetData>
  <mergeCells count="147">
    <mergeCell ref="M130:M131"/>
    <mergeCell ref="N130:N131"/>
    <mergeCell ref="O130:O131"/>
    <mergeCell ref="G130:G131"/>
    <mergeCell ref="H130:H131"/>
    <mergeCell ref="I130:I131"/>
    <mergeCell ref="J130:J131"/>
    <mergeCell ref="L130:L131"/>
    <mergeCell ref="O126:O127"/>
    <mergeCell ref="N128:N129"/>
    <mergeCell ref="O128:O129"/>
    <mergeCell ref="G126:G127"/>
    <mergeCell ref="H126:H127"/>
    <mergeCell ref="I126:I127"/>
    <mergeCell ref="J126:J127"/>
    <mergeCell ref="L126:L127"/>
    <mergeCell ref="L128:L129"/>
    <mergeCell ref="M128:M129"/>
    <mergeCell ref="A39:A40"/>
    <mergeCell ref="C39:C40"/>
    <mergeCell ref="D39:D40"/>
    <mergeCell ref="C128:C129"/>
    <mergeCell ref="C130:C131"/>
    <mergeCell ref="D121:D122"/>
    <mergeCell ref="E121:E122"/>
    <mergeCell ref="F121:F122"/>
    <mergeCell ref="D124:D125"/>
    <mergeCell ref="E124:E125"/>
    <mergeCell ref="F124:F125"/>
    <mergeCell ref="D126:D127"/>
    <mergeCell ref="E126:E127"/>
    <mergeCell ref="F126:F127"/>
    <mergeCell ref="D130:D131"/>
    <mergeCell ref="E130:E131"/>
    <mergeCell ref="F130:F131"/>
    <mergeCell ref="D128:D129"/>
    <mergeCell ref="E128:E129"/>
    <mergeCell ref="F128:F129"/>
    <mergeCell ref="B128:B129"/>
    <mergeCell ref="A1:O1"/>
    <mergeCell ref="A2:O2"/>
    <mergeCell ref="A3:O3"/>
    <mergeCell ref="A4:O4"/>
    <mergeCell ref="A6:A8"/>
    <mergeCell ref="B6:B8"/>
    <mergeCell ref="C6:C8"/>
    <mergeCell ref="D7:F7"/>
    <mergeCell ref="G7:I7"/>
    <mergeCell ref="J7:J8"/>
    <mergeCell ref="L7:N7"/>
    <mergeCell ref="O7:O8"/>
    <mergeCell ref="K7:K8"/>
    <mergeCell ref="Q82:Q83"/>
    <mergeCell ref="Q85:Q86"/>
    <mergeCell ref="N39:N40"/>
    <mergeCell ref="O39:O40"/>
    <mergeCell ref="A130:A131"/>
    <mergeCell ref="B130:B131"/>
    <mergeCell ref="Q131:Q132"/>
    <mergeCell ref="A41:A42"/>
    <mergeCell ref="B41:B42"/>
    <mergeCell ref="A96:A97"/>
    <mergeCell ref="B96:B97"/>
    <mergeCell ref="A121:A122"/>
    <mergeCell ref="B121:B122"/>
    <mergeCell ref="A124:A125"/>
    <mergeCell ref="Q128:Q129"/>
    <mergeCell ref="C96:C97"/>
    <mergeCell ref="D96:D97"/>
    <mergeCell ref="E96:E97"/>
    <mergeCell ref="F96:F97"/>
    <mergeCell ref="G96:G97"/>
    <mergeCell ref="B124:B125"/>
    <mergeCell ref="A126:A127"/>
    <mergeCell ref="B126:B127"/>
    <mergeCell ref="A128:A129"/>
    <mergeCell ref="P126:P127"/>
    <mergeCell ref="P128:P129"/>
    <mergeCell ref="P130:P131"/>
    <mergeCell ref="K124:K125"/>
    <mergeCell ref="P124:P125"/>
    <mergeCell ref="G124:G125"/>
    <mergeCell ref="H124:H125"/>
    <mergeCell ref="P39:P40"/>
    <mergeCell ref="P41:P42"/>
    <mergeCell ref="L96:L97"/>
    <mergeCell ref="M96:M97"/>
    <mergeCell ref="J124:J125"/>
    <mergeCell ref="L124:L125"/>
    <mergeCell ref="M124:M125"/>
    <mergeCell ref="N124:N125"/>
    <mergeCell ref="O124:O125"/>
    <mergeCell ref="K130:K131"/>
    <mergeCell ref="G128:G129"/>
    <mergeCell ref="H128:H129"/>
    <mergeCell ref="I128:I129"/>
    <mergeCell ref="J128:J129"/>
    <mergeCell ref="I124:I125"/>
    <mergeCell ref="M126:M127"/>
    <mergeCell ref="N126:N127"/>
    <mergeCell ref="M39:M40"/>
    <mergeCell ref="B39:B40"/>
    <mergeCell ref="L39:L40"/>
    <mergeCell ref="K126:K127"/>
    <mergeCell ref="K128:K129"/>
    <mergeCell ref="C121:C122"/>
    <mergeCell ref="C124:C125"/>
    <mergeCell ref="C126:C127"/>
    <mergeCell ref="G121:G122"/>
    <mergeCell ref="H121:H122"/>
    <mergeCell ref="I121:I122"/>
    <mergeCell ref="J121:J122"/>
    <mergeCell ref="L121:L122"/>
    <mergeCell ref="M121:M122"/>
    <mergeCell ref="H96:H97"/>
    <mergeCell ref="I96:I97"/>
    <mergeCell ref="E39:E40"/>
    <mergeCell ref="F39:F40"/>
    <mergeCell ref="G39:G40"/>
    <mergeCell ref="H39:H40"/>
    <mergeCell ref="I39:I40"/>
    <mergeCell ref="J39:J40"/>
    <mergeCell ref="C41:C42"/>
    <mergeCell ref="P7:P8"/>
    <mergeCell ref="D6:P6"/>
    <mergeCell ref="K39:K40"/>
    <mergeCell ref="K41:K42"/>
    <mergeCell ref="K96:K97"/>
    <mergeCell ref="P96:P97"/>
    <mergeCell ref="K121:K122"/>
    <mergeCell ref="P121:P122"/>
    <mergeCell ref="O41:O42"/>
    <mergeCell ref="M41:M42"/>
    <mergeCell ref="N41:N42"/>
    <mergeCell ref="N96:N97"/>
    <mergeCell ref="O96:O97"/>
    <mergeCell ref="N121:N122"/>
    <mergeCell ref="O121:O122"/>
    <mergeCell ref="F41:F42"/>
    <mergeCell ref="G41:G42"/>
    <mergeCell ref="H41:H42"/>
    <mergeCell ref="I41:I42"/>
    <mergeCell ref="J41:J42"/>
    <mergeCell ref="L41:L42"/>
    <mergeCell ref="J96:J97"/>
    <mergeCell ref="D41:D42"/>
    <mergeCell ref="E41:E42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1"/>
  <sheetViews>
    <sheetView zoomScale="90" zoomScaleNormal="90" workbookViewId="0">
      <selection activeCell="H14" sqref="H14"/>
    </sheetView>
  </sheetViews>
  <sheetFormatPr defaultRowHeight="15"/>
  <cols>
    <col min="1" max="1" width="10.7109375" customWidth="1"/>
    <col min="2" max="2" width="53.85546875" customWidth="1"/>
    <col min="3" max="3" width="12.140625" customWidth="1"/>
    <col min="4" max="4" width="14" customWidth="1"/>
    <col min="5" max="5" width="14.28515625" customWidth="1"/>
    <col min="6" max="6" width="10.85546875" customWidth="1"/>
  </cols>
  <sheetData>
    <row r="1" spans="1:6" ht="15.75">
      <c r="C1" s="3" t="s">
        <v>17</v>
      </c>
      <c r="D1" s="3"/>
    </row>
    <row r="2" spans="1:6" ht="15.75">
      <c r="C2" s="3" t="s">
        <v>299</v>
      </c>
      <c r="D2" s="3"/>
    </row>
    <row r="3" spans="1:6" ht="15.75">
      <c r="C3" s="3" t="s">
        <v>37</v>
      </c>
      <c r="D3" s="3"/>
    </row>
    <row r="4" spans="1:6" ht="15.75">
      <c r="C4" s="101"/>
      <c r="D4" s="3" t="s">
        <v>743</v>
      </c>
    </row>
    <row r="5" spans="1:6" ht="15.75">
      <c r="C5" s="102" t="s">
        <v>38</v>
      </c>
      <c r="D5" s="103" t="s">
        <v>742</v>
      </c>
    </row>
    <row r="7" spans="1:6" ht="15.75">
      <c r="A7" s="222" t="s">
        <v>39</v>
      </c>
      <c r="B7" s="222"/>
      <c r="C7" s="222"/>
      <c r="D7" s="222"/>
      <c r="E7" s="222"/>
      <c r="F7" s="222"/>
    </row>
    <row r="8" spans="1:6">
      <c r="A8" s="223" t="s">
        <v>274</v>
      </c>
      <c r="B8" s="223"/>
      <c r="C8" s="223"/>
      <c r="D8" s="223"/>
      <c r="E8" s="223"/>
      <c r="F8" s="223"/>
    </row>
    <row r="9" spans="1:6" ht="30.75" customHeight="1">
      <c r="A9" s="93" t="s">
        <v>2</v>
      </c>
      <c r="B9" s="93" t="s">
        <v>47</v>
      </c>
      <c r="C9" s="37" t="s">
        <v>41</v>
      </c>
      <c r="D9" s="91" t="s">
        <v>296</v>
      </c>
      <c r="E9" s="91" t="s">
        <v>297</v>
      </c>
      <c r="F9" s="37" t="s">
        <v>42</v>
      </c>
    </row>
    <row r="10" spans="1:6">
      <c r="A10" s="83" t="s">
        <v>301</v>
      </c>
      <c r="B10" s="73" t="s">
        <v>741</v>
      </c>
      <c r="C10" s="11"/>
      <c r="D10" s="17"/>
      <c r="E10" s="17"/>
      <c r="F10" s="17"/>
    </row>
    <row r="11" spans="1:6">
      <c r="A11" s="50" t="s">
        <v>46</v>
      </c>
      <c r="B11" s="39" t="s">
        <v>303</v>
      </c>
      <c r="C11" s="94" t="s">
        <v>50</v>
      </c>
      <c r="D11" s="50">
        <v>0.23</v>
      </c>
      <c r="E11" s="76">
        <v>0.23</v>
      </c>
      <c r="F11" s="81"/>
    </row>
    <row r="12" spans="1:6">
      <c r="A12" s="50" t="s">
        <v>57</v>
      </c>
      <c r="B12" s="39" t="s">
        <v>304</v>
      </c>
      <c r="C12" s="95"/>
      <c r="D12" s="50"/>
      <c r="E12" s="76"/>
      <c r="F12" s="81"/>
    </row>
    <row r="13" spans="1:6" ht="38.25">
      <c r="A13" s="50" t="s">
        <v>305</v>
      </c>
      <c r="B13" s="39" t="s">
        <v>306</v>
      </c>
      <c r="C13" s="94" t="s">
        <v>55</v>
      </c>
      <c r="D13" s="50">
        <v>0.23</v>
      </c>
      <c r="E13" s="76">
        <v>0.23</v>
      </c>
      <c r="F13" s="81"/>
    </row>
    <row r="14" spans="1:6" ht="25.5">
      <c r="A14" s="50" t="s">
        <v>307</v>
      </c>
      <c r="B14" s="39" t="s">
        <v>308</v>
      </c>
      <c r="C14" s="94" t="s">
        <v>55</v>
      </c>
      <c r="D14" s="50">
        <v>0.44</v>
      </c>
      <c r="E14" s="76">
        <v>0.44</v>
      </c>
      <c r="F14" s="81"/>
    </row>
    <row r="15" spans="1:6">
      <c r="A15" s="50" t="s">
        <v>309</v>
      </c>
      <c r="B15" s="39" t="s">
        <v>310</v>
      </c>
      <c r="C15" s="94" t="s">
        <v>55</v>
      </c>
      <c r="D15" s="50">
        <v>0.56000000000000005</v>
      </c>
      <c r="E15" s="76">
        <v>0.56000000000000005</v>
      </c>
      <c r="F15" s="81"/>
    </row>
    <row r="16" spans="1:6">
      <c r="A16" s="50" t="s">
        <v>60</v>
      </c>
      <c r="B16" s="39" t="s">
        <v>311</v>
      </c>
      <c r="C16" s="94"/>
      <c r="D16" s="50"/>
      <c r="E16" s="76"/>
      <c r="F16" s="81"/>
    </row>
    <row r="17" spans="1:6">
      <c r="A17" s="50" t="s">
        <v>312</v>
      </c>
      <c r="B17" s="39" t="s">
        <v>313</v>
      </c>
      <c r="C17" s="94" t="s">
        <v>55</v>
      </c>
      <c r="D17" s="50">
        <v>0.33</v>
      </c>
      <c r="E17" s="76">
        <v>0.33</v>
      </c>
      <c r="F17" s="81"/>
    </row>
    <row r="18" spans="1:6">
      <c r="A18" s="50" t="s">
        <v>314</v>
      </c>
      <c r="B18" s="39" t="s">
        <v>315</v>
      </c>
      <c r="C18" s="94" t="s">
        <v>55</v>
      </c>
      <c r="D18" s="50">
        <v>0.33</v>
      </c>
      <c r="E18" s="76">
        <v>0.33</v>
      </c>
      <c r="F18" s="81"/>
    </row>
    <row r="19" spans="1:6" ht="26.25">
      <c r="A19" s="50" t="s">
        <v>61</v>
      </c>
      <c r="B19" s="122" t="s">
        <v>778</v>
      </c>
      <c r="C19" s="94" t="s">
        <v>780</v>
      </c>
      <c r="D19" s="50">
        <v>0.22</v>
      </c>
      <c r="E19" s="76">
        <v>0.22</v>
      </c>
      <c r="F19" s="81"/>
    </row>
    <row r="20" spans="1:6">
      <c r="A20" s="83" t="s">
        <v>317</v>
      </c>
      <c r="B20" s="40" t="s">
        <v>316</v>
      </c>
      <c r="C20" s="94"/>
      <c r="D20" s="50"/>
      <c r="E20" s="76"/>
      <c r="F20" s="81"/>
    </row>
    <row r="21" spans="1:6">
      <c r="A21" s="50" t="s">
        <v>62</v>
      </c>
      <c r="B21" s="39" t="s">
        <v>318</v>
      </c>
      <c r="C21" s="94"/>
      <c r="D21" s="50"/>
      <c r="E21" s="76"/>
      <c r="F21" s="81"/>
    </row>
    <row r="22" spans="1:6" ht="25.5">
      <c r="A22" s="50" t="s">
        <v>64</v>
      </c>
      <c r="B22" s="39" t="s">
        <v>223</v>
      </c>
      <c r="C22" s="95" t="s">
        <v>43</v>
      </c>
      <c r="D22" s="50">
        <v>0.16</v>
      </c>
      <c r="E22" s="76">
        <v>0.16</v>
      </c>
      <c r="F22" s="81"/>
    </row>
    <row r="23" spans="1:6">
      <c r="A23" s="50" t="s">
        <v>65</v>
      </c>
      <c r="B23" s="39" t="s">
        <v>66</v>
      </c>
      <c r="C23" s="95" t="s">
        <v>43</v>
      </c>
      <c r="D23" s="50">
        <v>0.23</v>
      </c>
      <c r="E23" s="76">
        <v>0.05</v>
      </c>
      <c r="F23" s="81"/>
    </row>
    <row r="24" spans="1:6">
      <c r="A24" s="50" t="s">
        <v>67</v>
      </c>
      <c r="B24" s="39" t="s">
        <v>319</v>
      </c>
      <c r="C24" s="95"/>
      <c r="D24" s="50"/>
      <c r="E24" s="76"/>
      <c r="F24" s="81"/>
    </row>
    <row r="25" spans="1:6">
      <c r="A25" s="50" t="s">
        <v>69</v>
      </c>
      <c r="B25" s="39" t="s">
        <v>70</v>
      </c>
      <c r="C25" s="95" t="s">
        <v>43</v>
      </c>
      <c r="D25" s="50">
        <v>0.23</v>
      </c>
      <c r="E25" s="76">
        <v>0.05</v>
      </c>
      <c r="F25" s="81"/>
    </row>
    <row r="26" spans="1:6">
      <c r="A26" s="50" t="s">
        <v>320</v>
      </c>
      <c r="B26" s="39" t="s">
        <v>71</v>
      </c>
      <c r="C26" s="95" t="s">
        <v>43</v>
      </c>
      <c r="D26" s="50">
        <v>0.16</v>
      </c>
      <c r="E26" s="76">
        <v>0.16</v>
      </c>
      <c r="F26" s="81"/>
    </row>
    <row r="27" spans="1:6">
      <c r="A27" s="50" t="s">
        <v>72</v>
      </c>
      <c r="B27" s="39" t="s">
        <v>321</v>
      </c>
      <c r="C27" s="95"/>
      <c r="D27" s="50"/>
      <c r="E27" s="76"/>
      <c r="F27" s="81"/>
    </row>
    <row r="28" spans="1:6">
      <c r="A28" s="50" t="s">
        <v>74</v>
      </c>
      <c r="B28" s="39" t="s">
        <v>71</v>
      </c>
      <c r="C28" s="95" t="s">
        <v>43</v>
      </c>
      <c r="D28" s="50">
        <v>0.75</v>
      </c>
      <c r="E28" s="76">
        <v>0.49</v>
      </c>
      <c r="F28" s="81"/>
    </row>
    <row r="29" spans="1:6">
      <c r="A29" s="50" t="s">
        <v>75</v>
      </c>
      <c r="B29" s="39" t="s">
        <v>76</v>
      </c>
      <c r="C29" s="95" t="s">
        <v>43</v>
      </c>
      <c r="D29" s="50">
        <v>0.23</v>
      </c>
      <c r="E29" s="76">
        <v>0.05</v>
      </c>
      <c r="F29" s="81"/>
    </row>
    <row r="30" spans="1:6">
      <c r="A30" s="50" t="s">
        <v>77</v>
      </c>
      <c r="B30" s="39" t="s">
        <v>78</v>
      </c>
      <c r="C30" s="95" t="s">
        <v>43</v>
      </c>
      <c r="D30" s="50">
        <v>0.23</v>
      </c>
      <c r="E30" s="76">
        <v>0.05</v>
      </c>
      <c r="F30" s="81"/>
    </row>
    <row r="31" spans="1:6">
      <c r="A31" s="50" t="s">
        <v>322</v>
      </c>
      <c r="B31" s="39" t="s">
        <v>323</v>
      </c>
      <c r="C31" s="95"/>
      <c r="D31" s="50"/>
      <c r="E31" s="76"/>
      <c r="F31" s="81"/>
    </row>
    <row r="32" spans="1:6">
      <c r="A32" s="50" t="s">
        <v>324</v>
      </c>
      <c r="B32" s="39" t="s">
        <v>82</v>
      </c>
      <c r="C32" s="95" t="s">
        <v>43</v>
      </c>
      <c r="D32" s="50">
        <v>0.44</v>
      </c>
      <c r="E32" s="76">
        <v>0.28999999999999998</v>
      </c>
      <c r="F32" s="81"/>
    </row>
    <row r="33" spans="1:6">
      <c r="A33" s="50" t="s">
        <v>325</v>
      </c>
      <c r="B33" s="39" t="s">
        <v>84</v>
      </c>
      <c r="C33" s="95" t="s">
        <v>43</v>
      </c>
      <c r="D33" s="50">
        <v>0.39</v>
      </c>
      <c r="E33" s="76">
        <v>0.23</v>
      </c>
      <c r="F33" s="81"/>
    </row>
    <row r="34" spans="1:6">
      <c r="A34" s="50" t="s">
        <v>97</v>
      </c>
      <c r="B34" s="39" t="s">
        <v>326</v>
      </c>
      <c r="C34" s="95"/>
      <c r="D34" s="50"/>
      <c r="E34" s="76"/>
      <c r="F34" s="81"/>
    </row>
    <row r="35" spans="1:6">
      <c r="A35" s="50" t="s">
        <v>327</v>
      </c>
      <c r="B35" s="39" t="s">
        <v>328</v>
      </c>
      <c r="C35" s="95" t="s">
        <v>43</v>
      </c>
      <c r="D35" s="50">
        <v>0.16</v>
      </c>
      <c r="E35" s="76">
        <v>0.16</v>
      </c>
      <c r="F35" s="81"/>
    </row>
    <row r="36" spans="1:6">
      <c r="A36" s="50" t="s">
        <v>352</v>
      </c>
      <c r="B36" s="39" t="s">
        <v>353</v>
      </c>
      <c r="C36" s="95" t="s">
        <v>43</v>
      </c>
      <c r="D36" s="50">
        <v>0.23</v>
      </c>
      <c r="E36" s="76">
        <v>0.23</v>
      </c>
      <c r="F36" s="81"/>
    </row>
    <row r="37" spans="1:6">
      <c r="A37" s="50" t="s">
        <v>354</v>
      </c>
      <c r="B37" s="39" t="s">
        <v>355</v>
      </c>
      <c r="C37" s="95" t="s">
        <v>43</v>
      </c>
      <c r="D37" s="50">
        <v>0.23</v>
      </c>
      <c r="E37" s="76">
        <v>0.23</v>
      </c>
      <c r="F37" s="81"/>
    </row>
    <row r="38" spans="1:6">
      <c r="A38" s="50" t="s">
        <v>329</v>
      </c>
      <c r="B38" s="39" t="s">
        <v>330</v>
      </c>
      <c r="C38" s="95"/>
      <c r="D38" s="50"/>
      <c r="E38" s="76"/>
      <c r="F38" s="81"/>
    </row>
    <row r="39" spans="1:6">
      <c r="A39" s="50" t="s">
        <v>331</v>
      </c>
      <c r="B39" s="39" t="s">
        <v>332</v>
      </c>
      <c r="C39" s="95" t="s">
        <v>43</v>
      </c>
      <c r="D39" s="50">
        <v>0.33</v>
      </c>
      <c r="E39" s="76">
        <v>0.33</v>
      </c>
      <c r="F39" s="81"/>
    </row>
    <row r="40" spans="1:6">
      <c r="A40" s="50" t="s">
        <v>333</v>
      </c>
      <c r="B40" s="39" t="s">
        <v>334</v>
      </c>
      <c r="C40" s="95" t="s">
        <v>43</v>
      </c>
      <c r="D40" s="50">
        <v>0.56000000000000005</v>
      </c>
      <c r="E40" s="76">
        <v>0.56000000000000005</v>
      </c>
      <c r="F40" s="81"/>
    </row>
    <row r="41" spans="1:6">
      <c r="A41" s="50" t="s">
        <v>335</v>
      </c>
      <c r="B41" s="39" t="s">
        <v>336</v>
      </c>
      <c r="C41" s="95"/>
      <c r="D41" s="50"/>
      <c r="E41" s="76"/>
      <c r="F41" s="81"/>
    </row>
    <row r="42" spans="1:6" ht="25.5" customHeight="1">
      <c r="A42" s="106" t="s">
        <v>337</v>
      </c>
      <c r="B42" s="89" t="s">
        <v>338</v>
      </c>
      <c r="C42" s="95" t="s">
        <v>43</v>
      </c>
      <c r="D42" s="98">
        <v>1.9</v>
      </c>
      <c r="E42" s="76">
        <v>1.9</v>
      </c>
      <c r="F42" s="81"/>
    </row>
    <row r="43" spans="1:6">
      <c r="A43" s="50" t="s">
        <v>339</v>
      </c>
      <c r="B43" s="39" t="s">
        <v>340</v>
      </c>
      <c r="C43" s="95"/>
      <c r="D43" s="50"/>
      <c r="E43" s="76"/>
      <c r="F43" s="81"/>
    </row>
    <row r="44" spans="1:6" ht="25.5" customHeight="1">
      <c r="A44" s="105" t="s">
        <v>341</v>
      </c>
      <c r="B44" s="89" t="s">
        <v>342</v>
      </c>
      <c r="C44" s="95" t="s">
        <v>43</v>
      </c>
      <c r="D44" s="12">
        <v>1.35</v>
      </c>
      <c r="E44" s="76">
        <v>1.35</v>
      </c>
      <c r="F44" s="81"/>
    </row>
    <row r="45" spans="1:6">
      <c r="A45" s="105" t="s">
        <v>343</v>
      </c>
      <c r="B45" s="39" t="s">
        <v>98</v>
      </c>
      <c r="C45" s="95" t="s">
        <v>43</v>
      </c>
      <c r="D45" s="12">
        <v>1.35</v>
      </c>
      <c r="E45" s="76">
        <v>1.35</v>
      </c>
      <c r="F45" s="81"/>
    </row>
    <row r="46" spans="1:6" ht="38.25">
      <c r="A46" s="50" t="s">
        <v>99</v>
      </c>
      <c r="B46" s="90" t="s">
        <v>344</v>
      </c>
      <c r="C46" s="95"/>
      <c r="D46" s="50"/>
      <c r="E46" s="76"/>
      <c r="F46" s="81"/>
    </row>
    <row r="47" spans="1:6">
      <c r="A47" s="50" t="s">
        <v>101</v>
      </c>
      <c r="B47" s="90" t="s">
        <v>336</v>
      </c>
      <c r="C47" s="95" t="s">
        <v>43</v>
      </c>
      <c r="D47" s="50"/>
      <c r="E47" s="76"/>
      <c r="F47" s="81"/>
    </row>
    <row r="48" spans="1:6" ht="25.5" customHeight="1">
      <c r="A48" s="106" t="s">
        <v>345</v>
      </c>
      <c r="B48" s="89" t="s">
        <v>346</v>
      </c>
      <c r="C48" s="95" t="s">
        <v>43</v>
      </c>
      <c r="D48" s="12">
        <v>0.61</v>
      </c>
      <c r="E48" s="76">
        <v>0.61</v>
      </c>
      <c r="F48" s="81"/>
    </row>
    <row r="49" spans="1:6">
      <c r="A49" s="106" t="s">
        <v>347</v>
      </c>
      <c r="B49" s="89" t="s">
        <v>348</v>
      </c>
      <c r="C49" s="95" t="s">
        <v>43</v>
      </c>
      <c r="D49" s="12">
        <v>1.1299999999999999</v>
      </c>
      <c r="E49" s="76">
        <v>0.98</v>
      </c>
      <c r="F49" s="81"/>
    </row>
    <row r="50" spans="1:6">
      <c r="A50" s="106" t="s">
        <v>349</v>
      </c>
      <c r="B50" s="89" t="s">
        <v>350</v>
      </c>
      <c r="C50" s="95" t="s">
        <v>43</v>
      </c>
      <c r="D50" s="12">
        <v>1.69</v>
      </c>
      <c r="E50" s="76">
        <v>1.24</v>
      </c>
      <c r="F50" s="81"/>
    </row>
    <row r="51" spans="1:6">
      <c r="A51" s="83" t="s">
        <v>356</v>
      </c>
      <c r="B51" s="40" t="s">
        <v>351</v>
      </c>
      <c r="C51" s="95"/>
      <c r="D51" s="50"/>
      <c r="E51" s="76"/>
      <c r="F51" s="81"/>
    </row>
    <row r="52" spans="1:6" ht="15" customHeight="1">
      <c r="A52" s="50" t="s">
        <v>104</v>
      </c>
      <c r="B52" s="39" t="s">
        <v>357</v>
      </c>
      <c r="C52" s="95"/>
      <c r="D52" s="50"/>
      <c r="E52" s="76"/>
      <c r="F52" s="81"/>
    </row>
    <row r="53" spans="1:6" ht="38.25">
      <c r="A53" s="50" t="s">
        <v>358</v>
      </c>
      <c r="B53" s="39" t="s">
        <v>359</v>
      </c>
      <c r="C53" s="95"/>
      <c r="D53" s="50"/>
      <c r="E53" s="76"/>
      <c r="F53" s="81"/>
    </row>
    <row r="54" spans="1:6">
      <c r="A54" s="50" t="s">
        <v>360</v>
      </c>
      <c r="B54" s="39" t="s">
        <v>361</v>
      </c>
      <c r="C54" s="94" t="s">
        <v>55</v>
      </c>
      <c r="D54" s="50">
        <v>1.1299999999999999</v>
      </c>
      <c r="E54" s="76">
        <v>0.28999999999999998</v>
      </c>
      <c r="F54" s="81"/>
    </row>
    <row r="55" spans="1:6">
      <c r="A55" s="50" t="s">
        <v>362</v>
      </c>
      <c r="B55" s="39" t="s">
        <v>363</v>
      </c>
      <c r="C55" s="94" t="s">
        <v>55</v>
      </c>
      <c r="D55" s="76">
        <v>0.1</v>
      </c>
      <c r="E55" s="76">
        <v>0.05</v>
      </c>
      <c r="F55" s="81"/>
    </row>
    <row r="56" spans="1:6" ht="38.25">
      <c r="A56" s="50" t="s">
        <v>364</v>
      </c>
      <c r="B56" s="39" t="s">
        <v>365</v>
      </c>
      <c r="C56" s="94"/>
      <c r="D56" s="50"/>
      <c r="E56" s="76"/>
      <c r="F56" s="81"/>
    </row>
    <row r="57" spans="1:6">
      <c r="A57" s="50" t="s">
        <v>366</v>
      </c>
      <c r="B57" s="39" t="s">
        <v>367</v>
      </c>
      <c r="C57" s="94" t="s">
        <v>43</v>
      </c>
      <c r="D57" s="76">
        <v>0.9</v>
      </c>
      <c r="E57" s="76">
        <v>0.9</v>
      </c>
      <c r="F57" s="81"/>
    </row>
    <row r="58" spans="1:6">
      <c r="A58" s="50" t="s">
        <v>368</v>
      </c>
      <c r="B58" s="39" t="s">
        <v>369</v>
      </c>
      <c r="C58" s="94" t="s">
        <v>43</v>
      </c>
      <c r="D58" s="12">
        <v>2.52</v>
      </c>
      <c r="E58" s="76">
        <v>2.52</v>
      </c>
      <c r="F58" s="81"/>
    </row>
    <row r="59" spans="1:6">
      <c r="A59" s="50" t="s">
        <v>370</v>
      </c>
      <c r="B59" s="39" t="s">
        <v>371</v>
      </c>
      <c r="C59" s="94" t="s">
        <v>43</v>
      </c>
      <c r="D59" s="50">
        <v>0.36</v>
      </c>
      <c r="E59" s="76">
        <v>0.25</v>
      </c>
      <c r="F59" s="81"/>
    </row>
    <row r="60" spans="1:6">
      <c r="A60" s="50" t="s">
        <v>372</v>
      </c>
      <c r="B60" s="39" t="s">
        <v>373</v>
      </c>
      <c r="C60" s="94" t="s">
        <v>43</v>
      </c>
      <c r="D60" s="50">
        <v>0.56000000000000005</v>
      </c>
      <c r="E60" s="76">
        <v>0.56000000000000005</v>
      </c>
      <c r="F60" s="81"/>
    </row>
    <row r="61" spans="1:6">
      <c r="A61" s="50" t="s">
        <v>374</v>
      </c>
      <c r="B61" s="39" t="s">
        <v>375</v>
      </c>
      <c r="C61" s="94" t="s">
        <v>43</v>
      </c>
      <c r="D61" s="50">
        <v>0.56000000000000005</v>
      </c>
      <c r="E61" s="76">
        <v>0.56000000000000005</v>
      </c>
      <c r="F61" s="81"/>
    </row>
    <row r="62" spans="1:6">
      <c r="A62" s="50" t="s">
        <v>376</v>
      </c>
      <c r="B62" s="39" t="s">
        <v>377</v>
      </c>
      <c r="C62" s="94"/>
      <c r="D62" s="50"/>
      <c r="E62" s="76"/>
      <c r="F62" s="81"/>
    </row>
    <row r="63" spans="1:6">
      <c r="A63" s="50" t="s">
        <v>378</v>
      </c>
      <c r="B63" s="39" t="s">
        <v>379</v>
      </c>
      <c r="C63" s="94" t="s">
        <v>43</v>
      </c>
      <c r="D63" s="12">
        <v>2.0299999999999998</v>
      </c>
      <c r="E63" s="76">
        <v>2.0299999999999998</v>
      </c>
      <c r="F63" s="81"/>
    </row>
    <row r="64" spans="1:6">
      <c r="A64" s="50" t="s">
        <v>380</v>
      </c>
      <c r="B64" s="39" t="s">
        <v>381</v>
      </c>
      <c r="C64" s="94"/>
      <c r="D64" s="50"/>
      <c r="E64" s="76"/>
      <c r="F64" s="81"/>
    </row>
    <row r="65" spans="1:6">
      <c r="A65" s="50" t="s">
        <v>382</v>
      </c>
      <c r="B65" s="39" t="s">
        <v>383</v>
      </c>
      <c r="C65" s="94" t="s">
        <v>43</v>
      </c>
      <c r="D65" s="50">
        <v>2.0299999999999998</v>
      </c>
      <c r="E65" s="76">
        <v>2.0299999999999998</v>
      </c>
      <c r="F65" s="81"/>
    </row>
    <row r="66" spans="1:6">
      <c r="A66" s="50" t="s">
        <v>384</v>
      </c>
      <c r="B66" s="39" t="s">
        <v>385</v>
      </c>
      <c r="C66" s="94" t="s">
        <v>43</v>
      </c>
      <c r="D66" s="50">
        <v>0.44</v>
      </c>
      <c r="E66" s="76">
        <v>0.44</v>
      </c>
      <c r="F66" s="81"/>
    </row>
    <row r="67" spans="1:6">
      <c r="A67" s="50" t="s">
        <v>386</v>
      </c>
      <c r="B67" s="39" t="s">
        <v>387</v>
      </c>
      <c r="C67" s="94" t="s">
        <v>43</v>
      </c>
      <c r="D67" s="12">
        <v>7.57</v>
      </c>
      <c r="E67" s="76">
        <v>7.57</v>
      </c>
      <c r="F67" s="81"/>
    </row>
    <row r="68" spans="1:6" ht="25.5">
      <c r="A68" s="50" t="s">
        <v>388</v>
      </c>
      <c r="B68" s="39" t="s">
        <v>389</v>
      </c>
      <c r="C68" s="94"/>
      <c r="D68" s="12"/>
      <c r="E68" s="76"/>
      <c r="F68" s="81"/>
    </row>
    <row r="69" spans="1:6" ht="25.5">
      <c r="A69" s="106" t="s">
        <v>390</v>
      </c>
      <c r="B69" s="92" t="s">
        <v>391</v>
      </c>
      <c r="C69" s="94" t="s">
        <v>43</v>
      </c>
      <c r="D69" s="12">
        <v>1.27</v>
      </c>
      <c r="E69" s="76">
        <v>0.52</v>
      </c>
      <c r="F69" s="81"/>
    </row>
    <row r="70" spans="1:6">
      <c r="A70" s="50" t="s">
        <v>392</v>
      </c>
      <c r="B70" s="39" t="s">
        <v>393</v>
      </c>
      <c r="C70" s="94"/>
      <c r="D70" s="12"/>
      <c r="E70" s="76"/>
      <c r="F70" s="81"/>
    </row>
    <row r="71" spans="1:6">
      <c r="A71" s="106" t="s">
        <v>394</v>
      </c>
      <c r="B71" s="92" t="s">
        <v>395</v>
      </c>
      <c r="C71" s="94" t="s">
        <v>43</v>
      </c>
      <c r="D71" s="12">
        <v>1.43</v>
      </c>
      <c r="E71" s="76">
        <v>0.52</v>
      </c>
      <c r="F71" s="81"/>
    </row>
    <row r="72" spans="1:6">
      <c r="A72" s="50" t="s">
        <v>396</v>
      </c>
      <c r="B72" s="39" t="s">
        <v>397</v>
      </c>
      <c r="C72" s="94"/>
      <c r="D72" s="17"/>
      <c r="E72" s="76"/>
      <c r="F72" s="81"/>
    </row>
    <row r="73" spans="1:6">
      <c r="A73" s="50" t="s">
        <v>398</v>
      </c>
      <c r="B73" s="39" t="s">
        <v>399</v>
      </c>
      <c r="C73" s="94" t="s">
        <v>43</v>
      </c>
      <c r="D73" s="17">
        <v>0.23</v>
      </c>
      <c r="E73" s="76">
        <v>0.23</v>
      </c>
      <c r="F73" s="81"/>
    </row>
    <row r="74" spans="1:6">
      <c r="A74" s="108" t="s">
        <v>400</v>
      </c>
      <c r="B74" s="40" t="s">
        <v>401</v>
      </c>
      <c r="C74" s="96"/>
      <c r="D74" s="17"/>
      <c r="E74" s="76"/>
      <c r="F74" s="81"/>
    </row>
    <row r="75" spans="1:6">
      <c r="A75" s="50" t="s">
        <v>115</v>
      </c>
      <c r="B75" s="39" t="s">
        <v>402</v>
      </c>
      <c r="C75" s="96"/>
      <c r="D75" s="17"/>
      <c r="E75" s="76"/>
      <c r="F75" s="81"/>
    </row>
    <row r="76" spans="1:6">
      <c r="A76" s="50" t="s">
        <v>403</v>
      </c>
      <c r="B76" s="39" t="s">
        <v>404</v>
      </c>
      <c r="C76" s="96"/>
      <c r="D76" s="17"/>
      <c r="E76" s="76"/>
      <c r="F76" s="81"/>
    </row>
    <row r="77" spans="1:6" ht="25.5">
      <c r="A77" s="50" t="s">
        <v>405</v>
      </c>
      <c r="B77" s="39" t="s">
        <v>406</v>
      </c>
      <c r="C77" s="96"/>
      <c r="D77" s="17"/>
      <c r="E77" s="76"/>
      <c r="F77" s="81"/>
    </row>
    <row r="78" spans="1:6">
      <c r="A78" s="50" t="s">
        <v>407</v>
      </c>
      <c r="B78" s="39" t="s">
        <v>408</v>
      </c>
      <c r="C78" s="94" t="s">
        <v>43</v>
      </c>
      <c r="D78" s="17">
        <v>0.34</v>
      </c>
      <c r="E78" s="76">
        <v>0.22</v>
      </c>
      <c r="F78" s="81"/>
    </row>
    <row r="79" spans="1:6">
      <c r="A79" s="50" t="s">
        <v>409</v>
      </c>
      <c r="B79" s="39" t="s">
        <v>410</v>
      </c>
      <c r="C79" s="94" t="s">
        <v>43</v>
      </c>
      <c r="D79" s="17">
        <v>0.34</v>
      </c>
      <c r="E79" s="76">
        <v>0.22</v>
      </c>
      <c r="F79" s="81"/>
    </row>
    <row r="80" spans="1:6">
      <c r="A80" s="50" t="s">
        <v>411</v>
      </c>
      <c r="B80" s="39" t="s">
        <v>412</v>
      </c>
      <c r="C80" s="94"/>
      <c r="D80" s="17"/>
      <c r="E80" s="76"/>
      <c r="F80" s="81"/>
    </row>
    <row r="81" spans="1:6">
      <c r="A81" s="50" t="s">
        <v>413</v>
      </c>
      <c r="B81" s="39" t="s">
        <v>124</v>
      </c>
      <c r="C81" s="94" t="s">
        <v>43</v>
      </c>
      <c r="D81" s="67">
        <v>0.55000000000000004</v>
      </c>
      <c r="E81" s="76">
        <v>0.34</v>
      </c>
      <c r="F81" s="81"/>
    </row>
    <row r="82" spans="1:6">
      <c r="A82" s="50" t="s">
        <v>414</v>
      </c>
      <c r="B82" s="39" t="s">
        <v>126</v>
      </c>
      <c r="C82" s="94" t="s">
        <v>43</v>
      </c>
      <c r="D82" s="17">
        <v>0.55000000000000004</v>
      </c>
      <c r="E82" s="76">
        <v>0.34</v>
      </c>
      <c r="F82" s="81"/>
    </row>
    <row r="83" spans="1:6">
      <c r="A83" s="50" t="s">
        <v>415</v>
      </c>
      <c r="B83" s="39" t="s">
        <v>416</v>
      </c>
      <c r="C83" s="94"/>
      <c r="D83" s="17"/>
      <c r="E83" s="76"/>
      <c r="F83" s="81"/>
    </row>
    <row r="84" spans="1:6">
      <c r="A84" s="50" t="s">
        <v>417</v>
      </c>
      <c r="B84" s="39" t="s">
        <v>129</v>
      </c>
      <c r="C84" s="94" t="s">
        <v>43</v>
      </c>
      <c r="D84" s="17">
        <v>0.64</v>
      </c>
      <c r="E84" s="76">
        <v>0.34</v>
      </c>
      <c r="F84" s="81"/>
    </row>
    <row r="85" spans="1:6">
      <c r="A85" s="50" t="s">
        <v>418</v>
      </c>
      <c r="B85" s="39" t="s">
        <v>126</v>
      </c>
      <c r="C85" s="94" t="s">
        <v>43</v>
      </c>
      <c r="D85" s="67">
        <v>0.55000000000000004</v>
      </c>
      <c r="E85" s="76">
        <v>0.34</v>
      </c>
      <c r="F85" s="81"/>
    </row>
    <row r="86" spans="1:6">
      <c r="A86" s="50" t="s">
        <v>419</v>
      </c>
      <c r="B86" s="39" t="s">
        <v>420</v>
      </c>
      <c r="C86" s="94" t="s">
        <v>43</v>
      </c>
      <c r="D86" s="67">
        <v>0.55000000000000004</v>
      </c>
      <c r="E86" s="76">
        <v>0.34</v>
      </c>
      <c r="F86" s="81"/>
    </row>
    <row r="87" spans="1:6">
      <c r="A87" s="50" t="s">
        <v>421</v>
      </c>
      <c r="B87" s="39" t="s">
        <v>422</v>
      </c>
      <c r="C87" s="94" t="s">
        <v>43</v>
      </c>
      <c r="D87" s="17">
        <v>0.74</v>
      </c>
      <c r="E87" s="76">
        <v>0.43</v>
      </c>
      <c r="F87" s="81"/>
    </row>
    <row r="88" spans="1:6">
      <c r="A88" s="50" t="s">
        <v>423</v>
      </c>
      <c r="B88" s="39" t="s">
        <v>424</v>
      </c>
      <c r="C88" s="94" t="s">
        <v>43</v>
      </c>
      <c r="D88" s="12">
        <v>0.64</v>
      </c>
      <c r="E88" s="76">
        <v>0.26</v>
      </c>
      <c r="F88" s="81"/>
    </row>
    <row r="89" spans="1:6">
      <c r="A89" s="50" t="s">
        <v>425</v>
      </c>
      <c r="B89" s="39" t="s">
        <v>426</v>
      </c>
      <c r="C89" s="94" t="s">
        <v>43</v>
      </c>
      <c r="D89" s="12">
        <v>1.34</v>
      </c>
      <c r="E89" s="76">
        <v>0.64</v>
      </c>
      <c r="F89" s="81"/>
    </row>
    <row r="90" spans="1:6">
      <c r="A90" s="50" t="s">
        <v>427</v>
      </c>
      <c r="B90" s="39" t="s">
        <v>428</v>
      </c>
      <c r="C90" s="94" t="s">
        <v>43</v>
      </c>
      <c r="D90" s="12">
        <v>1.34</v>
      </c>
      <c r="E90" s="76">
        <v>0.64</v>
      </c>
      <c r="F90" s="81"/>
    </row>
    <row r="91" spans="1:6">
      <c r="A91" s="50" t="s">
        <v>429</v>
      </c>
      <c r="B91" s="39" t="s">
        <v>430</v>
      </c>
      <c r="C91" s="94" t="s">
        <v>43</v>
      </c>
      <c r="D91" s="12">
        <v>0.56000000000000005</v>
      </c>
      <c r="E91" s="76">
        <v>0.26</v>
      </c>
      <c r="F91" s="81"/>
    </row>
    <row r="92" spans="1:6">
      <c r="A92" s="50" t="s">
        <v>431</v>
      </c>
      <c r="B92" s="39" t="s">
        <v>432</v>
      </c>
      <c r="C92" s="94" t="s">
        <v>43</v>
      </c>
      <c r="D92" s="12">
        <v>0.62</v>
      </c>
      <c r="E92" s="76">
        <v>0.62</v>
      </c>
      <c r="F92" s="81"/>
    </row>
    <row r="93" spans="1:6" ht="26.25">
      <c r="A93" s="50" t="s">
        <v>781</v>
      </c>
      <c r="B93" s="122" t="s">
        <v>782</v>
      </c>
      <c r="C93" s="94" t="s">
        <v>43</v>
      </c>
      <c r="D93" s="12">
        <v>0.64</v>
      </c>
      <c r="E93" s="76">
        <v>0.43</v>
      </c>
      <c r="F93" s="81"/>
    </row>
    <row r="94" spans="1:6">
      <c r="A94" s="50" t="s">
        <v>433</v>
      </c>
      <c r="B94" s="39" t="s">
        <v>434</v>
      </c>
      <c r="C94" s="94"/>
      <c r="D94" s="12"/>
      <c r="E94" s="76"/>
      <c r="F94" s="81"/>
    </row>
    <row r="95" spans="1:6">
      <c r="A95" s="50" t="s">
        <v>435</v>
      </c>
      <c r="B95" s="39" t="s">
        <v>436</v>
      </c>
      <c r="C95" s="94" t="s">
        <v>43</v>
      </c>
      <c r="D95" s="17">
        <v>0.43</v>
      </c>
      <c r="E95" s="76">
        <v>0.19</v>
      </c>
      <c r="F95" s="81"/>
    </row>
    <row r="96" spans="1:6">
      <c r="A96" s="50" t="s">
        <v>437</v>
      </c>
      <c r="B96" s="39" t="s">
        <v>438</v>
      </c>
      <c r="C96" s="94" t="s">
        <v>43</v>
      </c>
      <c r="D96" s="98">
        <v>0.9</v>
      </c>
      <c r="E96" s="76">
        <v>0.48</v>
      </c>
      <c r="F96" s="81"/>
    </row>
    <row r="97" spans="1:6" ht="26.25" customHeight="1">
      <c r="A97" s="50" t="s">
        <v>439</v>
      </c>
      <c r="B97" s="39" t="s">
        <v>440</v>
      </c>
      <c r="C97" s="94" t="s">
        <v>43</v>
      </c>
      <c r="D97" s="12">
        <v>1.1200000000000001</v>
      </c>
      <c r="E97" s="76">
        <v>0.64</v>
      </c>
      <c r="F97" s="81"/>
    </row>
    <row r="98" spans="1:6">
      <c r="A98" s="50" t="s">
        <v>441</v>
      </c>
      <c r="B98" s="39" t="s">
        <v>442</v>
      </c>
      <c r="C98" s="94"/>
      <c r="D98" s="12"/>
      <c r="E98" s="76"/>
      <c r="F98" s="81"/>
    </row>
    <row r="99" spans="1:6">
      <c r="A99" s="50" t="s">
        <v>443</v>
      </c>
      <c r="B99" s="39" t="s">
        <v>444</v>
      </c>
      <c r="C99" s="94" t="s">
        <v>43</v>
      </c>
      <c r="D99" s="17">
        <v>0.64</v>
      </c>
      <c r="E99" s="76">
        <v>0.37</v>
      </c>
      <c r="F99" s="81"/>
    </row>
    <row r="100" spans="1:6" ht="14.25" customHeight="1">
      <c r="A100" s="50" t="s">
        <v>445</v>
      </c>
      <c r="B100" s="39" t="s">
        <v>446</v>
      </c>
      <c r="C100" s="94" t="s">
        <v>43</v>
      </c>
      <c r="D100" s="67">
        <v>0.37</v>
      </c>
      <c r="E100" s="68">
        <v>0.19</v>
      </c>
      <c r="F100" s="81"/>
    </row>
    <row r="101" spans="1:6">
      <c r="A101" s="50" t="s">
        <v>447</v>
      </c>
      <c r="B101" s="39" t="s">
        <v>448</v>
      </c>
      <c r="C101" s="94"/>
      <c r="D101" s="17"/>
      <c r="E101" s="76"/>
      <c r="F101" s="81"/>
    </row>
    <row r="102" spans="1:6">
      <c r="A102" s="50" t="s">
        <v>449</v>
      </c>
      <c r="B102" s="39" t="s">
        <v>450</v>
      </c>
      <c r="C102" s="94" t="s">
        <v>43</v>
      </c>
      <c r="D102" s="17">
        <v>0.48</v>
      </c>
      <c r="E102" s="76">
        <v>0.23</v>
      </c>
      <c r="F102" s="81"/>
    </row>
    <row r="103" spans="1:6">
      <c r="A103" s="50" t="s">
        <v>451</v>
      </c>
      <c r="B103" s="39" t="s">
        <v>148</v>
      </c>
      <c r="C103" s="94" t="s">
        <v>43</v>
      </c>
      <c r="D103" s="17">
        <v>0.48</v>
      </c>
      <c r="E103" s="76">
        <v>0.28999999999999998</v>
      </c>
      <c r="F103" s="81"/>
    </row>
    <row r="104" spans="1:6">
      <c r="A104" s="50" t="s">
        <v>452</v>
      </c>
      <c r="B104" s="39" t="s">
        <v>453</v>
      </c>
      <c r="C104" s="94" t="s">
        <v>43</v>
      </c>
      <c r="D104" s="17">
        <v>0.48</v>
      </c>
      <c r="E104" s="76">
        <v>0.28999999999999998</v>
      </c>
      <c r="F104" s="81"/>
    </row>
    <row r="105" spans="1:6">
      <c r="A105" s="50" t="s">
        <v>454</v>
      </c>
      <c r="B105" s="39" t="s">
        <v>455</v>
      </c>
      <c r="C105" s="94" t="s">
        <v>43</v>
      </c>
      <c r="D105" s="17">
        <v>0.43</v>
      </c>
      <c r="E105" s="76">
        <v>0.19</v>
      </c>
      <c r="F105" s="81"/>
    </row>
    <row r="106" spans="1:6" ht="25.5">
      <c r="A106" s="50" t="s">
        <v>456</v>
      </c>
      <c r="B106" s="39" t="s">
        <v>457</v>
      </c>
      <c r="C106" s="94" t="s">
        <v>43</v>
      </c>
      <c r="D106" s="50">
        <v>1.07</v>
      </c>
      <c r="E106" s="76">
        <v>0.23</v>
      </c>
      <c r="F106" s="81"/>
    </row>
    <row r="107" spans="1:6">
      <c r="A107" s="50" t="s">
        <v>458</v>
      </c>
      <c r="B107" s="39" t="s">
        <v>459</v>
      </c>
      <c r="C107" s="94"/>
      <c r="D107" s="50"/>
      <c r="E107" s="76"/>
      <c r="F107" s="81"/>
    </row>
    <row r="108" spans="1:6">
      <c r="A108" s="50" t="s">
        <v>460</v>
      </c>
      <c r="B108" s="39" t="s">
        <v>461</v>
      </c>
      <c r="C108" s="94" t="s">
        <v>43</v>
      </c>
      <c r="D108" s="50">
        <v>0.74</v>
      </c>
      <c r="E108" s="76">
        <v>0.37</v>
      </c>
      <c r="F108" s="81"/>
    </row>
    <row r="109" spans="1:6">
      <c r="A109" s="50" t="s">
        <v>462</v>
      </c>
      <c r="B109" s="39" t="s">
        <v>463</v>
      </c>
      <c r="C109" s="94" t="s">
        <v>43</v>
      </c>
      <c r="D109" s="67">
        <v>0.55000000000000004</v>
      </c>
      <c r="E109" s="76">
        <v>0.37</v>
      </c>
      <c r="F109" s="81"/>
    </row>
    <row r="110" spans="1:6">
      <c r="A110" s="50" t="s">
        <v>464</v>
      </c>
      <c r="B110" s="43" t="s">
        <v>465</v>
      </c>
      <c r="C110" s="94" t="s">
        <v>43</v>
      </c>
      <c r="D110" s="67">
        <v>0.55000000000000004</v>
      </c>
      <c r="E110" s="76">
        <v>0.37</v>
      </c>
      <c r="F110" s="81"/>
    </row>
    <row r="111" spans="1:6">
      <c r="A111" s="50" t="s">
        <v>466</v>
      </c>
      <c r="B111" s="43" t="s">
        <v>467</v>
      </c>
      <c r="C111" s="94" t="s">
        <v>43</v>
      </c>
      <c r="D111" s="67">
        <v>0.55000000000000004</v>
      </c>
      <c r="E111" s="76">
        <v>0.37</v>
      </c>
      <c r="F111" s="81"/>
    </row>
    <row r="112" spans="1:6">
      <c r="A112" s="50" t="s">
        <v>468</v>
      </c>
      <c r="B112" s="43" t="s">
        <v>469</v>
      </c>
      <c r="C112" s="94" t="s">
        <v>43</v>
      </c>
      <c r="D112" s="12">
        <v>0.79</v>
      </c>
      <c r="E112" s="76">
        <v>0.56000000000000005</v>
      </c>
      <c r="F112" s="81"/>
    </row>
    <row r="113" spans="1:6">
      <c r="A113" s="50" t="s">
        <v>470</v>
      </c>
      <c r="B113" s="43" t="s">
        <v>471</v>
      </c>
      <c r="C113" s="94" t="s">
        <v>43</v>
      </c>
      <c r="D113" s="17">
        <v>0.86</v>
      </c>
      <c r="E113" s="76">
        <v>0.37</v>
      </c>
      <c r="F113" s="81"/>
    </row>
    <row r="114" spans="1:6">
      <c r="A114" s="50" t="s">
        <v>472</v>
      </c>
      <c r="B114" s="43" t="s">
        <v>473</v>
      </c>
      <c r="C114" s="94" t="s">
        <v>43</v>
      </c>
      <c r="D114" s="12">
        <v>0.79</v>
      </c>
      <c r="E114" s="76">
        <v>0.56000000000000005</v>
      </c>
      <c r="F114" s="81"/>
    </row>
    <row r="115" spans="1:6">
      <c r="A115" s="50" t="s">
        <v>474</v>
      </c>
      <c r="B115" s="43" t="s">
        <v>475</v>
      </c>
      <c r="C115" s="94" t="s">
        <v>43</v>
      </c>
      <c r="D115" s="12">
        <v>0.79</v>
      </c>
      <c r="E115" s="76">
        <v>0.56000000000000005</v>
      </c>
      <c r="F115" s="81"/>
    </row>
    <row r="116" spans="1:6">
      <c r="A116" s="50" t="s">
        <v>476</v>
      </c>
      <c r="B116" s="43" t="s">
        <v>477</v>
      </c>
      <c r="C116" s="94" t="s">
        <v>43</v>
      </c>
      <c r="D116" s="67">
        <v>0.55000000000000004</v>
      </c>
      <c r="E116" s="76">
        <v>0.37</v>
      </c>
      <c r="F116" s="81"/>
    </row>
    <row r="117" spans="1:6">
      <c r="A117" s="50" t="s">
        <v>478</v>
      </c>
      <c r="B117" s="43" t="s">
        <v>479</v>
      </c>
      <c r="C117" s="94"/>
      <c r="D117" s="17"/>
      <c r="E117" s="76"/>
      <c r="F117" s="81"/>
    </row>
    <row r="118" spans="1:6">
      <c r="A118" s="50" t="s">
        <v>480</v>
      </c>
      <c r="B118" s="43" t="s">
        <v>481</v>
      </c>
      <c r="C118" s="94" t="s">
        <v>43</v>
      </c>
      <c r="D118" s="17">
        <v>0.91</v>
      </c>
      <c r="E118" s="76">
        <v>0.43</v>
      </c>
      <c r="F118" s="81"/>
    </row>
    <row r="119" spans="1:6">
      <c r="A119" s="50" t="s">
        <v>482</v>
      </c>
      <c r="B119" s="43" t="s">
        <v>483</v>
      </c>
      <c r="C119" s="94" t="s">
        <v>43</v>
      </c>
      <c r="D119" s="67">
        <v>0.55000000000000004</v>
      </c>
      <c r="E119" s="76">
        <v>0.37</v>
      </c>
      <c r="F119" s="81"/>
    </row>
    <row r="120" spans="1:6">
      <c r="A120" s="50" t="s">
        <v>484</v>
      </c>
      <c r="B120" s="43" t="s">
        <v>485</v>
      </c>
      <c r="C120" s="94"/>
      <c r="D120" s="17"/>
      <c r="E120" s="76"/>
      <c r="F120" s="81"/>
    </row>
    <row r="121" spans="1:6">
      <c r="A121" s="50" t="s">
        <v>486</v>
      </c>
      <c r="B121" s="43" t="s">
        <v>487</v>
      </c>
      <c r="C121" s="94" t="s">
        <v>43</v>
      </c>
      <c r="D121" s="98">
        <v>0.9</v>
      </c>
      <c r="E121" s="76">
        <v>0.56000000000000005</v>
      </c>
      <c r="F121" s="81"/>
    </row>
    <row r="122" spans="1:6">
      <c r="A122" s="50" t="s">
        <v>488</v>
      </c>
      <c r="B122" s="43" t="s">
        <v>126</v>
      </c>
      <c r="C122" s="94" t="s">
        <v>43</v>
      </c>
      <c r="D122" s="12">
        <v>0.79</v>
      </c>
      <c r="E122" s="76">
        <v>0.56000000000000005</v>
      </c>
      <c r="F122" s="81"/>
    </row>
    <row r="123" spans="1:6">
      <c r="A123" s="50" t="s">
        <v>489</v>
      </c>
      <c r="B123" s="43" t="s">
        <v>490</v>
      </c>
      <c r="C123" s="94"/>
      <c r="D123" s="12"/>
      <c r="E123" s="76"/>
      <c r="F123" s="81"/>
    </row>
    <row r="124" spans="1:6">
      <c r="A124" s="50" t="s">
        <v>491</v>
      </c>
      <c r="B124" s="43" t="s">
        <v>492</v>
      </c>
      <c r="C124" s="94" t="s">
        <v>43</v>
      </c>
      <c r="D124" s="12">
        <v>2.34</v>
      </c>
      <c r="E124" s="76">
        <v>0.97</v>
      </c>
      <c r="F124" s="81"/>
    </row>
    <row r="125" spans="1:6">
      <c r="A125" s="50" t="s">
        <v>493</v>
      </c>
      <c r="B125" s="39" t="s">
        <v>126</v>
      </c>
      <c r="C125" s="94" t="s">
        <v>43</v>
      </c>
      <c r="D125" s="12">
        <v>0.79</v>
      </c>
      <c r="E125" s="76">
        <v>0.56000000000000005</v>
      </c>
      <c r="F125" s="81"/>
    </row>
    <row r="126" spans="1:6" ht="25.5">
      <c r="A126" s="50" t="s">
        <v>494</v>
      </c>
      <c r="B126" s="39" t="s">
        <v>495</v>
      </c>
      <c r="C126" s="94" t="s">
        <v>43</v>
      </c>
      <c r="D126" s="98">
        <v>1.9</v>
      </c>
      <c r="E126" s="76">
        <v>0.79</v>
      </c>
      <c r="F126" s="81"/>
    </row>
    <row r="127" spans="1:6" ht="25.5">
      <c r="A127" s="50" t="s">
        <v>496</v>
      </c>
      <c r="B127" s="39" t="s">
        <v>497</v>
      </c>
      <c r="C127" s="94" t="s">
        <v>43</v>
      </c>
      <c r="D127" s="50">
        <v>0.74</v>
      </c>
      <c r="E127" s="76">
        <v>0.34</v>
      </c>
      <c r="F127" s="81"/>
    </row>
    <row r="128" spans="1:6">
      <c r="A128" s="50" t="s">
        <v>498</v>
      </c>
      <c r="B128" s="39" t="s">
        <v>499</v>
      </c>
      <c r="C128" s="94"/>
      <c r="D128" s="17"/>
      <c r="E128" s="76"/>
      <c r="F128" s="81"/>
    </row>
    <row r="129" spans="1:6">
      <c r="A129" s="50" t="s">
        <v>756</v>
      </c>
      <c r="B129" s="39" t="s">
        <v>757</v>
      </c>
      <c r="C129" s="94"/>
      <c r="D129" s="17"/>
      <c r="E129" s="76"/>
      <c r="F129" s="81"/>
    </row>
    <row r="130" spans="1:6">
      <c r="A130" s="50" t="s">
        <v>759</v>
      </c>
      <c r="B130" s="39" t="s">
        <v>758</v>
      </c>
      <c r="C130" s="94" t="s">
        <v>43</v>
      </c>
      <c r="D130" s="17">
        <v>0.62</v>
      </c>
      <c r="E130" s="76">
        <v>0.62</v>
      </c>
      <c r="F130" s="81"/>
    </row>
    <row r="131" spans="1:6" ht="25.5">
      <c r="A131" s="50" t="s">
        <v>500</v>
      </c>
      <c r="B131" s="39" t="s">
        <v>501</v>
      </c>
      <c r="C131" s="94" t="s">
        <v>43</v>
      </c>
      <c r="D131" s="12">
        <v>0.79</v>
      </c>
      <c r="E131" s="76">
        <v>0.79</v>
      </c>
      <c r="F131" s="81"/>
    </row>
    <row r="132" spans="1:6">
      <c r="A132" s="50" t="s">
        <v>502</v>
      </c>
      <c r="B132" s="39" t="s">
        <v>503</v>
      </c>
      <c r="C132" s="94"/>
      <c r="D132" s="17"/>
      <c r="E132" s="76"/>
      <c r="F132" s="81"/>
    </row>
    <row r="133" spans="1:6" ht="14.25" customHeight="1">
      <c r="A133" s="50" t="s">
        <v>504</v>
      </c>
      <c r="B133" s="39" t="s">
        <v>505</v>
      </c>
      <c r="C133" s="94" t="s">
        <v>43</v>
      </c>
      <c r="D133" s="12">
        <v>1.1200000000000001</v>
      </c>
      <c r="E133" s="76">
        <v>0.64</v>
      </c>
      <c r="F133" s="81"/>
    </row>
    <row r="134" spans="1:6">
      <c r="A134" s="50" t="s">
        <v>506</v>
      </c>
      <c r="B134" s="89" t="s">
        <v>507</v>
      </c>
      <c r="C134" s="94" t="s">
        <v>43</v>
      </c>
      <c r="D134" s="12">
        <v>2.34</v>
      </c>
      <c r="E134" s="76">
        <v>0.79</v>
      </c>
      <c r="F134" s="81"/>
    </row>
    <row r="135" spans="1:6" ht="15" customHeight="1">
      <c r="A135" s="50" t="s">
        <v>508</v>
      </c>
      <c r="B135" s="39" t="s">
        <v>509</v>
      </c>
      <c r="C135" s="94"/>
      <c r="D135" s="17"/>
      <c r="E135" s="76"/>
      <c r="F135" s="81"/>
    </row>
    <row r="136" spans="1:6">
      <c r="A136" s="50" t="s">
        <v>510</v>
      </c>
      <c r="B136" s="39" t="s">
        <v>511</v>
      </c>
      <c r="C136" s="94"/>
      <c r="D136" s="17"/>
      <c r="E136" s="76"/>
      <c r="F136" s="81"/>
    </row>
    <row r="137" spans="1:6">
      <c r="A137" s="50" t="s">
        <v>512</v>
      </c>
      <c r="B137" s="39" t="s">
        <v>513</v>
      </c>
      <c r="C137" s="94" t="s">
        <v>43</v>
      </c>
      <c r="D137" s="12">
        <v>2.33</v>
      </c>
      <c r="E137" s="76">
        <v>2.33</v>
      </c>
      <c r="F137" s="81"/>
    </row>
    <row r="138" spans="1:6" ht="27.75" customHeight="1">
      <c r="A138" s="50" t="s">
        <v>514</v>
      </c>
      <c r="B138" s="39" t="s">
        <v>515</v>
      </c>
      <c r="C138" s="94" t="s">
        <v>43</v>
      </c>
      <c r="D138" s="12">
        <v>3.11</v>
      </c>
      <c r="E138" s="76">
        <v>3.11</v>
      </c>
      <c r="F138" s="81"/>
    </row>
    <row r="139" spans="1:6" ht="25.5">
      <c r="A139" s="50" t="s">
        <v>516</v>
      </c>
      <c r="B139" s="39" t="s">
        <v>517</v>
      </c>
      <c r="C139" s="94" t="s">
        <v>43</v>
      </c>
      <c r="D139" s="12">
        <v>2.33</v>
      </c>
      <c r="E139" s="76">
        <v>0.62</v>
      </c>
      <c r="F139" s="81"/>
    </row>
    <row r="140" spans="1:6">
      <c r="A140" s="83" t="s">
        <v>518</v>
      </c>
      <c r="B140" s="40" t="s">
        <v>519</v>
      </c>
      <c r="C140" s="97"/>
      <c r="D140" s="17"/>
      <c r="E140" s="76"/>
      <c r="F140" s="81"/>
    </row>
    <row r="141" spans="1:6" ht="25.5">
      <c r="A141" s="50" t="s">
        <v>186</v>
      </c>
      <c r="B141" s="39" t="s">
        <v>520</v>
      </c>
      <c r="C141" s="97"/>
      <c r="D141" s="17"/>
      <c r="E141" s="76"/>
      <c r="F141" s="81"/>
    </row>
    <row r="142" spans="1:6">
      <c r="A142" s="50" t="s">
        <v>521</v>
      </c>
      <c r="B142" s="39" t="s">
        <v>522</v>
      </c>
      <c r="C142" s="97"/>
      <c r="D142" s="17"/>
      <c r="E142" s="76"/>
      <c r="F142" s="81"/>
    </row>
    <row r="143" spans="1:6">
      <c r="A143" s="50" t="s">
        <v>523</v>
      </c>
      <c r="B143" s="12" t="s">
        <v>524</v>
      </c>
      <c r="C143" s="94" t="s">
        <v>43</v>
      </c>
      <c r="D143" s="17">
        <v>0.33</v>
      </c>
      <c r="E143" s="76">
        <v>0.33</v>
      </c>
      <c r="F143" s="81"/>
    </row>
    <row r="144" spans="1:6" ht="12.75" customHeight="1">
      <c r="A144" s="50" t="s">
        <v>525</v>
      </c>
      <c r="B144" s="17" t="s">
        <v>526</v>
      </c>
      <c r="C144" s="94" t="s">
        <v>43</v>
      </c>
      <c r="D144" s="17">
        <v>0.44</v>
      </c>
      <c r="E144" s="76">
        <v>0.44</v>
      </c>
      <c r="F144" s="81"/>
    </row>
    <row r="145" spans="1:6">
      <c r="A145" s="50" t="s">
        <v>527</v>
      </c>
      <c r="B145" s="44" t="s">
        <v>528</v>
      </c>
      <c r="C145" s="94"/>
      <c r="D145" s="17"/>
      <c r="E145" s="76"/>
      <c r="F145" s="81"/>
    </row>
    <row r="146" spans="1:6">
      <c r="A146" s="50" t="s">
        <v>532</v>
      </c>
      <c r="B146" s="44" t="s">
        <v>533</v>
      </c>
      <c r="C146" s="94"/>
      <c r="D146" s="17"/>
      <c r="E146" s="76"/>
      <c r="F146" s="81"/>
    </row>
    <row r="147" spans="1:6">
      <c r="A147" s="50" t="s">
        <v>529</v>
      </c>
      <c r="B147" s="12" t="s">
        <v>530</v>
      </c>
      <c r="C147" s="94" t="s">
        <v>43</v>
      </c>
      <c r="D147" s="12">
        <v>1.53</v>
      </c>
      <c r="E147" s="100" t="s">
        <v>531</v>
      </c>
      <c r="F147" s="81"/>
    </row>
    <row r="148" spans="1:6" ht="37.5" customHeight="1">
      <c r="A148" s="50" t="s">
        <v>534</v>
      </c>
      <c r="B148" s="12" t="s">
        <v>535</v>
      </c>
      <c r="C148" s="94" t="s">
        <v>43</v>
      </c>
      <c r="D148" s="12">
        <v>1.53</v>
      </c>
      <c r="E148" s="100" t="s">
        <v>531</v>
      </c>
      <c r="F148" s="81"/>
    </row>
    <row r="149" spans="1:6" ht="25.5">
      <c r="A149" s="50" t="s">
        <v>536</v>
      </c>
      <c r="B149" s="12" t="s">
        <v>537</v>
      </c>
      <c r="C149" s="94"/>
      <c r="D149" s="12"/>
      <c r="E149" s="76"/>
      <c r="F149" s="81"/>
    </row>
    <row r="150" spans="1:6">
      <c r="A150" s="50" t="s">
        <v>538</v>
      </c>
      <c r="B150" s="12" t="s">
        <v>539</v>
      </c>
      <c r="C150" s="94"/>
      <c r="D150" s="12"/>
      <c r="E150" s="76"/>
      <c r="F150" s="81"/>
    </row>
    <row r="151" spans="1:6">
      <c r="A151" s="50" t="s">
        <v>540</v>
      </c>
      <c r="B151" s="12" t="s">
        <v>530</v>
      </c>
      <c r="C151" s="94" t="s">
        <v>43</v>
      </c>
      <c r="D151" s="12">
        <v>3.02</v>
      </c>
      <c r="E151" s="100" t="s">
        <v>531</v>
      </c>
      <c r="F151" s="81"/>
    </row>
    <row r="152" spans="1:6">
      <c r="A152" s="50" t="s">
        <v>542</v>
      </c>
      <c r="B152" s="12" t="s">
        <v>535</v>
      </c>
      <c r="C152" s="94" t="s">
        <v>43</v>
      </c>
      <c r="D152" s="12">
        <v>3.02</v>
      </c>
      <c r="E152" s="100" t="s">
        <v>531</v>
      </c>
      <c r="F152" s="81"/>
    </row>
    <row r="153" spans="1:6" ht="25.5">
      <c r="A153" s="50" t="s">
        <v>541</v>
      </c>
      <c r="B153" s="12" t="s">
        <v>543</v>
      </c>
      <c r="C153" s="94"/>
      <c r="D153" s="12"/>
      <c r="E153" s="76"/>
      <c r="F153" s="81"/>
    </row>
    <row r="154" spans="1:6">
      <c r="A154" s="50" t="s">
        <v>544</v>
      </c>
      <c r="B154" s="12" t="s">
        <v>530</v>
      </c>
      <c r="C154" s="94" t="s">
        <v>43</v>
      </c>
      <c r="D154" s="12">
        <v>1.53</v>
      </c>
      <c r="E154" s="100" t="s">
        <v>531</v>
      </c>
      <c r="F154" s="81"/>
    </row>
    <row r="155" spans="1:6">
      <c r="A155" s="50" t="s">
        <v>545</v>
      </c>
      <c r="B155" s="12" t="s">
        <v>535</v>
      </c>
      <c r="C155" s="94" t="s">
        <v>43</v>
      </c>
      <c r="D155" s="12">
        <v>1.53</v>
      </c>
      <c r="E155" s="100" t="s">
        <v>531</v>
      </c>
      <c r="F155" s="81"/>
    </row>
    <row r="156" spans="1:6">
      <c r="A156" s="50" t="s">
        <v>188</v>
      </c>
      <c r="B156" s="12" t="s">
        <v>546</v>
      </c>
      <c r="C156" s="94"/>
      <c r="D156" s="12"/>
      <c r="E156" s="76"/>
      <c r="F156" s="81"/>
    </row>
    <row r="157" spans="1:6" ht="25.5">
      <c r="A157" s="50" t="s">
        <v>547</v>
      </c>
      <c r="B157" s="12" t="s">
        <v>548</v>
      </c>
      <c r="C157" s="94"/>
      <c r="D157" s="12"/>
      <c r="E157" s="76"/>
      <c r="F157" s="81"/>
    </row>
    <row r="158" spans="1:6">
      <c r="A158" s="50" t="s">
        <v>549</v>
      </c>
      <c r="B158" s="12" t="s">
        <v>550</v>
      </c>
      <c r="C158" s="94"/>
      <c r="D158" s="12"/>
      <c r="E158" s="76"/>
      <c r="F158" s="81"/>
    </row>
    <row r="159" spans="1:6" ht="51">
      <c r="A159" s="50" t="s">
        <v>551</v>
      </c>
      <c r="B159" s="12" t="s">
        <v>552</v>
      </c>
      <c r="C159" s="94" t="s">
        <v>43</v>
      </c>
      <c r="D159" s="12">
        <v>2.54</v>
      </c>
      <c r="E159" s="76">
        <v>0.86</v>
      </c>
      <c r="F159" s="81"/>
    </row>
    <row r="160" spans="1:6" ht="63.75">
      <c r="A160" s="50" t="s">
        <v>553</v>
      </c>
      <c r="B160" s="12" t="s">
        <v>554</v>
      </c>
      <c r="C160" s="94"/>
      <c r="D160" s="12"/>
      <c r="E160" s="76"/>
      <c r="F160" s="81"/>
    </row>
    <row r="161" spans="1:6" ht="38.25">
      <c r="A161" s="50" t="s">
        <v>555</v>
      </c>
      <c r="B161" s="12" t="s">
        <v>556</v>
      </c>
      <c r="C161" s="94" t="s">
        <v>43</v>
      </c>
      <c r="D161" s="12">
        <v>1.87</v>
      </c>
      <c r="E161" s="76">
        <v>0.44</v>
      </c>
      <c r="F161" s="81"/>
    </row>
    <row r="162" spans="1:6" ht="51">
      <c r="A162" s="50" t="s">
        <v>557</v>
      </c>
      <c r="B162" s="12" t="s">
        <v>558</v>
      </c>
      <c r="C162" s="94" t="s">
        <v>43</v>
      </c>
      <c r="D162" s="12">
        <v>1.53</v>
      </c>
      <c r="E162" s="76">
        <v>0.44</v>
      </c>
      <c r="F162" s="81"/>
    </row>
    <row r="163" spans="1:6">
      <c r="A163" s="50" t="s">
        <v>559</v>
      </c>
      <c r="B163" s="12" t="s">
        <v>560</v>
      </c>
      <c r="C163" s="94"/>
      <c r="D163" s="12"/>
      <c r="E163" s="76"/>
      <c r="F163" s="81"/>
    </row>
    <row r="164" spans="1:6" ht="25.5">
      <c r="A164" s="50" t="s">
        <v>561</v>
      </c>
      <c r="B164" s="12" t="s">
        <v>562</v>
      </c>
      <c r="C164" s="94"/>
      <c r="D164" s="12"/>
      <c r="E164" s="76"/>
      <c r="F164" s="81"/>
    </row>
    <row r="165" spans="1:6">
      <c r="A165" s="50" t="s">
        <v>563</v>
      </c>
      <c r="B165" s="12" t="s">
        <v>530</v>
      </c>
      <c r="C165" s="94" t="s">
        <v>43</v>
      </c>
      <c r="D165" s="12">
        <v>1.38</v>
      </c>
      <c r="E165" s="76">
        <v>0.28999999999999998</v>
      </c>
      <c r="F165" s="81"/>
    </row>
    <row r="166" spans="1:6">
      <c r="A166" s="50" t="s">
        <v>564</v>
      </c>
      <c r="B166" s="12" t="s">
        <v>535</v>
      </c>
      <c r="C166" s="94" t="s">
        <v>43</v>
      </c>
      <c r="D166" s="12">
        <v>1.38</v>
      </c>
      <c r="E166" s="76">
        <v>0.23</v>
      </c>
      <c r="F166" s="81"/>
    </row>
    <row r="167" spans="1:6" ht="25.5">
      <c r="A167" s="50" t="s">
        <v>565</v>
      </c>
      <c r="B167" s="12" t="s">
        <v>566</v>
      </c>
      <c r="C167" s="94"/>
      <c r="D167" s="12"/>
      <c r="E167" s="76"/>
      <c r="F167" s="81"/>
    </row>
    <row r="168" spans="1:6">
      <c r="A168" s="50" t="s">
        <v>567</v>
      </c>
      <c r="B168" s="12" t="s">
        <v>568</v>
      </c>
      <c r="C168" s="94"/>
      <c r="D168" s="12"/>
      <c r="E168" s="76"/>
      <c r="F168" s="81"/>
    </row>
    <row r="169" spans="1:6" ht="25.5">
      <c r="A169" s="50" t="s">
        <v>569</v>
      </c>
      <c r="B169" s="12" t="s">
        <v>570</v>
      </c>
      <c r="C169" s="94" t="s">
        <v>43</v>
      </c>
      <c r="D169" s="12">
        <v>1.95</v>
      </c>
      <c r="E169" s="76">
        <v>0.66</v>
      </c>
      <c r="F169" s="81"/>
    </row>
    <row r="170" spans="1:6" ht="40.5" customHeight="1">
      <c r="A170" s="50" t="s">
        <v>571</v>
      </c>
      <c r="B170" s="12" t="s">
        <v>572</v>
      </c>
      <c r="C170" s="94" t="s">
        <v>43</v>
      </c>
      <c r="D170" s="12">
        <v>2.44</v>
      </c>
      <c r="E170" s="76">
        <v>0.83</v>
      </c>
      <c r="F170" s="81"/>
    </row>
    <row r="171" spans="1:6" ht="25.5">
      <c r="A171" s="50" t="s">
        <v>573</v>
      </c>
      <c r="B171" s="12" t="s">
        <v>574</v>
      </c>
      <c r="C171" s="94" t="s">
        <v>43</v>
      </c>
      <c r="D171" s="12">
        <v>2.54</v>
      </c>
      <c r="E171" s="76">
        <v>0.86</v>
      </c>
      <c r="F171" s="81"/>
    </row>
    <row r="172" spans="1:6" ht="25.5">
      <c r="A172" s="50" t="s">
        <v>751</v>
      </c>
      <c r="B172" s="12" t="s">
        <v>752</v>
      </c>
      <c r="C172" s="94" t="s">
        <v>43</v>
      </c>
      <c r="D172" s="12">
        <v>1.95</v>
      </c>
      <c r="E172" s="76">
        <v>0.66</v>
      </c>
      <c r="F172" s="81"/>
    </row>
    <row r="173" spans="1:6" ht="14.25" customHeight="1">
      <c r="A173" s="83" t="s">
        <v>575</v>
      </c>
      <c r="B173" s="40" t="s">
        <v>576</v>
      </c>
      <c r="C173" s="97"/>
      <c r="D173" s="17"/>
      <c r="E173" s="76"/>
      <c r="F173" s="81"/>
    </row>
    <row r="174" spans="1:6" ht="63.75">
      <c r="A174" s="50" t="s">
        <v>196</v>
      </c>
      <c r="B174" s="39" t="s">
        <v>577</v>
      </c>
      <c r="C174" s="97"/>
      <c r="D174" s="17"/>
      <c r="E174" s="76"/>
      <c r="F174" s="81"/>
    </row>
    <row r="175" spans="1:6">
      <c r="A175" s="50" t="s">
        <v>578</v>
      </c>
      <c r="B175" s="39" t="s">
        <v>579</v>
      </c>
      <c r="C175" s="94" t="s">
        <v>43</v>
      </c>
      <c r="D175" s="17">
        <v>1.35</v>
      </c>
      <c r="E175" s="76">
        <v>0.16</v>
      </c>
      <c r="F175" s="81"/>
    </row>
    <row r="176" spans="1:6" ht="25.5" customHeight="1">
      <c r="A176" s="104" t="s">
        <v>197</v>
      </c>
      <c r="B176" s="89" t="s">
        <v>580</v>
      </c>
      <c r="C176" s="94" t="s">
        <v>43</v>
      </c>
      <c r="D176" s="12">
        <v>2.11</v>
      </c>
      <c r="E176" s="76">
        <v>0.99</v>
      </c>
      <c r="F176" s="81"/>
    </row>
    <row r="177" spans="1:6">
      <c r="A177" s="104" t="s">
        <v>581</v>
      </c>
      <c r="B177" s="89" t="s">
        <v>582</v>
      </c>
      <c r="C177" s="94" t="s">
        <v>43</v>
      </c>
      <c r="D177" s="12">
        <v>1.96</v>
      </c>
      <c r="E177" s="76">
        <v>0.83</v>
      </c>
      <c r="F177" s="81"/>
    </row>
    <row r="178" spans="1:6" ht="15" customHeight="1">
      <c r="A178" s="50" t="s">
        <v>583</v>
      </c>
      <c r="B178" s="12" t="s">
        <v>584</v>
      </c>
      <c r="C178" s="94"/>
      <c r="D178" s="17"/>
      <c r="E178" s="76"/>
      <c r="F178" s="81"/>
    </row>
    <row r="179" spans="1:6" ht="51">
      <c r="A179" s="50" t="s">
        <v>585</v>
      </c>
      <c r="B179" s="12" t="s">
        <v>586</v>
      </c>
      <c r="C179" s="94" t="s">
        <v>43</v>
      </c>
      <c r="D179" s="12">
        <v>1.17</v>
      </c>
      <c r="E179" s="76">
        <v>0.49</v>
      </c>
      <c r="F179" s="81"/>
    </row>
    <row r="180" spans="1:6">
      <c r="A180" s="50" t="s">
        <v>587</v>
      </c>
      <c r="B180" s="12" t="s">
        <v>588</v>
      </c>
      <c r="C180" s="94"/>
      <c r="D180" s="12"/>
      <c r="E180" s="76"/>
      <c r="F180" s="81"/>
    </row>
    <row r="181" spans="1:6" ht="25.5">
      <c r="A181" s="50" t="s">
        <v>589</v>
      </c>
      <c r="B181" s="12" t="s">
        <v>590</v>
      </c>
      <c r="C181" s="94"/>
      <c r="D181" s="17"/>
      <c r="E181" s="76"/>
      <c r="F181" s="81"/>
    </row>
    <row r="182" spans="1:6">
      <c r="A182" s="50" t="s">
        <v>591</v>
      </c>
      <c r="B182" s="39" t="s">
        <v>198</v>
      </c>
      <c r="C182" s="94" t="s">
        <v>43</v>
      </c>
      <c r="D182" s="12">
        <v>1.68</v>
      </c>
      <c r="E182" s="76">
        <v>1.04</v>
      </c>
      <c r="F182" s="81"/>
    </row>
    <row r="183" spans="1:6" ht="38.25" customHeight="1">
      <c r="A183" s="50" t="s">
        <v>592</v>
      </c>
      <c r="B183" s="12" t="s">
        <v>593</v>
      </c>
      <c r="C183" s="94"/>
      <c r="D183" s="12"/>
      <c r="E183" s="76"/>
      <c r="F183" s="81"/>
    </row>
    <row r="184" spans="1:6">
      <c r="A184" s="50" t="s">
        <v>594</v>
      </c>
      <c r="B184" s="12" t="s">
        <v>198</v>
      </c>
      <c r="C184" s="94" t="s">
        <v>43</v>
      </c>
      <c r="D184" s="98">
        <v>2.2000000000000002</v>
      </c>
      <c r="E184" s="76">
        <v>1.56</v>
      </c>
      <c r="F184" s="81"/>
    </row>
    <row r="185" spans="1:6" ht="25.5">
      <c r="A185" s="50" t="s">
        <v>595</v>
      </c>
      <c r="B185" s="12" t="s">
        <v>596</v>
      </c>
      <c r="C185" s="94"/>
      <c r="D185" s="12"/>
      <c r="E185" s="76"/>
      <c r="F185" s="81"/>
    </row>
    <row r="186" spans="1:6" ht="15.75" customHeight="1">
      <c r="A186" s="50" t="s">
        <v>597</v>
      </c>
      <c r="B186" s="12" t="s">
        <v>198</v>
      </c>
      <c r="C186" s="94" t="s">
        <v>43</v>
      </c>
      <c r="D186" s="12">
        <v>1.56</v>
      </c>
      <c r="E186" s="76">
        <v>0.9</v>
      </c>
      <c r="F186" s="81"/>
    </row>
    <row r="187" spans="1:6" ht="25.5">
      <c r="A187" s="50" t="s">
        <v>598</v>
      </c>
      <c r="B187" s="12" t="s">
        <v>599</v>
      </c>
      <c r="C187" s="94"/>
      <c r="D187" s="12"/>
      <c r="E187" s="76"/>
      <c r="F187" s="81"/>
    </row>
    <row r="188" spans="1:6">
      <c r="A188" s="50" t="s">
        <v>600</v>
      </c>
      <c r="B188" s="12" t="s">
        <v>198</v>
      </c>
      <c r="C188" s="94" t="s">
        <v>43</v>
      </c>
      <c r="D188" s="12">
        <v>2.0299999999999998</v>
      </c>
      <c r="E188" s="76">
        <v>1.17</v>
      </c>
      <c r="F188" s="81"/>
    </row>
    <row r="189" spans="1:6">
      <c r="A189" s="50" t="s">
        <v>762</v>
      </c>
      <c r="B189" s="12" t="s">
        <v>761</v>
      </c>
      <c r="C189" s="94"/>
      <c r="D189" s="12"/>
      <c r="E189" s="76"/>
      <c r="F189" s="81"/>
    </row>
    <row r="190" spans="1:6" ht="25.5">
      <c r="A190" s="50" t="s">
        <v>764</v>
      </c>
      <c r="B190" s="12" t="s">
        <v>763</v>
      </c>
      <c r="C190" s="94"/>
      <c r="D190" s="12"/>
      <c r="E190" s="76"/>
      <c r="F190" s="81"/>
    </row>
    <row r="191" spans="1:6">
      <c r="A191" s="117" t="s">
        <v>765</v>
      </c>
      <c r="B191" s="12" t="s">
        <v>582</v>
      </c>
      <c r="C191" s="119" t="s">
        <v>43</v>
      </c>
      <c r="D191" s="12">
        <v>2.06</v>
      </c>
      <c r="E191" s="76">
        <v>0.56000000000000005</v>
      </c>
      <c r="F191" s="81"/>
    </row>
    <row r="192" spans="1:6" ht="25.5">
      <c r="A192" s="50" t="s">
        <v>767</v>
      </c>
      <c r="B192" s="118" t="s">
        <v>766</v>
      </c>
      <c r="C192" s="94"/>
      <c r="D192" s="12"/>
      <c r="E192" s="76"/>
      <c r="F192" s="81"/>
    </row>
    <row r="193" spans="1:7" ht="39" customHeight="1">
      <c r="A193" s="117" t="s">
        <v>769</v>
      </c>
      <c r="B193" s="117" t="s">
        <v>768</v>
      </c>
      <c r="C193" s="119" t="s">
        <v>43</v>
      </c>
      <c r="D193" s="12">
        <v>1.22</v>
      </c>
      <c r="E193" s="100" t="s">
        <v>531</v>
      </c>
      <c r="F193" s="81"/>
    </row>
    <row r="194" spans="1:7">
      <c r="A194" s="83" t="s">
        <v>607</v>
      </c>
      <c r="B194" s="2" t="s">
        <v>608</v>
      </c>
      <c r="C194" s="94"/>
      <c r="D194" s="12"/>
      <c r="E194" s="76"/>
      <c r="F194" s="81"/>
    </row>
    <row r="195" spans="1:7">
      <c r="A195" s="82" t="s">
        <v>602</v>
      </c>
      <c r="B195" s="39" t="s">
        <v>601</v>
      </c>
      <c r="C195" s="94"/>
      <c r="D195" s="17"/>
      <c r="E195" s="76"/>
      <c r="F195" s="81"/>
    </row>
    <row r="196" spans="1:7">
      <c r="A196" s="82" t="s">
        <v>603</v>
      </c>
      <c r="B196" s="39" t="s">
        <v>604</v>
      </c>
      <c r="C196" s="94"/>
      <c r="D196" s="17"/>
      <c r="E196" s="76"/>
      <c r="F196" s="81"/>
    </row>
    <row r="197" spans="1:7">
      <c r="A197" s="82" t="s">
        <v>605</v>
      </c>
      <c r="B197" s="89" t="s">
        <v>606</v>
      </c>
      <c r="C197" s="94" t="s">
        <v>43</v>
      </c>
      <c r="D197" s="45">
        <v>1.27</v>
      </c>
      <c r="E197" s="76">
        <v>1.27</v>
      </c>
      <c r="F197" s="81"/>
    </row>
    <row r="198" spans="1:7">
      <c r="A198" s="82" t="s">
        <v>610</v>
      </c>
      <c r="B198" s="89" t="s">
        <v>611</v>
      </c>
      <c r="C198" s="94" t="s">
        <v>43</v>
      </c>
      <c r="D198" s="45">
        <v>0.49</v>
      </c>
      <c r="E198" s="76">
        <v>0.49</v>
      </c>
      <c r="F198" s="81"/>
    </row>
    <row r="199" spans="1:7" ht="15.75" customHeight="1">
      <c r="A199" s="104" t="s">
        <v>612</v>
      </c>
      <c r="B199" s="89" t="s">
        <v>613</v>
      </c>
      <c r="C199" s="94" t="s">
        <v>43</v>
      </c>
      <c r="D199" s="45">
        <v>0.77</v>
      </c>
      <c r="E199" s="76">
        <v>0.77</v>
      </c>
      <c r="F199" s="81"/>
    </row>
    <row r="200" spans="1:7" ht="15.75" customHeight="1">
      <c r="A200" s="39" t="s">
        <v>614</v>
      </c>
      <c r="B200" s="39" t="s">
        <v>615</v>
      </c>
      <c r="C200" s="94" t="s">
        <v>43</v>
      </c>
      <c r="D200" s="45">
        <v>5.67</v>
      </c>
      <c r="E200" s="76">
        <v>5.67</v>
      </c>
      <c r="F200" s="81"/>
      <c r="G200" s="4"/>
    </row>
    <row r="201" spans="1:7">
      <c r="A201" s="14" t="s">
        <v>254</v>
      </c>
      <c r="B201" s="14"/>
      <c r="C201" s="14"/>
      <c r="D201" s="14"/>
      <c r="E201" s="14"/>
      <c r="F201" s="14"/>
    </row>
    <row r="204" spans="1:7">
      <c r="C204" s="148" t="s">
        <v>826</v>
      </c>
      <c r="D204" s="148"/>
    </row>
    <row r="205" spans="1:7">
      <c r="C205" s="149" t="s">
        <v>827</v>
      </c>
      <c r="D205" s="149"/>
    </row>
    <row r="207" spans="1:7" ht="15.75">
      <c r="A207" s="222" t="s">
        <v>39</v>
      </c>
      <c r="B207" s="222"/>
      <c r="C207" s="222"/>
      <c r="D207" s="222"/>
      <c r="E207" s="222"/>
      <c r="F207" s="222"/>
    </row>
    <row r="208" spans="1:7">
      <c r="A208" s="223" t="s">
        <v>274</v>
      </c>
      <c r="B208" s="223"/>
      <c r="C208" s="223"/>
      <c r="D208" s="223"/>
      <c r="E208" s="223"/>
      <c r="F208" s="223"/>
    </row>
    <row r="209" spans="1:6" ht="38.25">
      <c r="A209" s="93" t="s">
        <v>2</v>
      </c>
      <c r="B209" s="93" t="s">
        <v>47</v>
      </c>
      <c r="C209" s="37" t="s">
        <v>41</v>
      </c>
      <c r="D209" s="99" t="s">
        <v>296</v>
      </c>
      <c r="E209" s="99" t="s">
        <v>297</v>
      </c>
      <c r="F209" s="37" t="s">
        <v>42</v>
      </c>
    </row>
    <row r="210" spans="1:6">
      <c r="A210" s="83" t="s">
        <v>301</v>
      </c>
      <c r="B210" s="73" t="s">
        <v>741</v>
      </c>
      <c r="C210" s="147"/>
      <c r="D210" s="17"/>
      <c r="E210" s="17"/>
      <c r="F210" s="17"/>
    </row>
    <row r="211" spans="1:6">
      <c r="A211" s="50" t="s">
        <v>46</v>
      </c>
      <c r="B211" s="39" t="s">
        <v>303</v>
      </c>
      <c r="C211" s="94" t="s">
        <v>50</v>
      </c>
      <c r="D211" s="50">
        <v>0.23</v>
      </c>
      <c r="E211" s="76">
        <v>0.23</v>
      </c>
      <c r="F211" s="81"/>
    </row>
    <row r="212" spans="1:6">
      <c r="A212" s="50" t="s">
        <v>57</v>
      </c>
      <c r="B212" s="39" t="s">
        <v>304</v>
      </c>
      <c r="C212" s="95"/>
      <c r="D212" s="50"/>
      <c r="E212" s="76"/>
      <c r="F212" s="81"/>
    </row>
    <row r="213" spans="1:6" ht="38.25">
      <c r="A213" s="50" t="s">
        <v>305</v>
      </c>
      <c r="B213" s="39" t="s">
        <v>306</v>
      </c>
      <c r="C213" s="94" t="s">
        <v>55</v>
      </c>
      <c r="D213" s="50">
        <v>0.23</v>
      </c>
      <c r="E213" s="76">
        <v>0.23</v>
      </c>
      <c r="F213" s="81"/>
    </row>
    <row r="214" spans="1:6" ht="25.5">
      <c r="A214" s="50" t="s">
        <v>307</v>
      </c>
      <c r="B214" s="39" t="s">
        <v>308</v>
      </c>
      <c r="C214" s="94" t="s">
        <v>55</v>
      </c>
      <c r="D214" s="50">
        <v>0.44</v>
      </c>
      <c r="E214" s="76">
        <v>0.44</v>
      </c>
      <c r="F214" s="81"/>
    </row>
    <row r="215" spans="1:6">
      <c r="A215" s="50" t="s">
        <v>309</v>
      </c>
      <c r="B215" s="39" t="s">
        <v>310</v>
      </c>
      <c r="C215" s="94" t="s">
        <v>55</v>
      </c>
      <c r="D215" s="50">
        <v>0.56000000000000005</v>
      </c>
      <c r="E215" s="76">
        <v>0.56000000000000005</v>
      </c>
      <c r="F215" s="81"/>
    </row>
    <row r="216" spans="1:6">
      <c r="A216" s="50" t="s">
        <v>60</v>
      </c>
      <c r="B216" s="39" t="s">
        <v>311</v>
      </c>
      <c r="C216" s="94"/>
      <c r="D216" s="50"/>
      <c r="E216" s="76"/>
      <c r="F216" s="81"/>
    </row>
    <row r="217" spans="1:6">
      <c r="A217" s="50" t="s">
        <v>312</v>
      </c>
      <c r="B217" s="39" t="s">
        <v>313</v>
      </c>
      <c r="C217" s="94" t="s">
        <v>55</v>
      </c>
      <c r="D217" s="50">
        <v>0.33</v>
      </c>
      <c r="E217" s="76">
        <v>0.33</v>
      </c>
      <c r="F217" s="81"/>
    </row>
    <row r="218" spans="1:6">
      <c r="A218" s="50" t="s">
        <v>314</v>
      </c>
      <c r="B218" s="39" t="s">
        <v>315</v>
      </c>
      <c r="C218" s="94" t="s">
        <v>55</v>
      </c>
      <c r="D218" s="50">
        <v>0.33</v>
      </c>
      <c r="E218" s="76">
        <v>0.33</v>
      </c>
      <c r="F218" s="81"/>
    </row>
    <row r="219" spans="1:6" ht="26.25">
      <c r="A219" s="50" t="s">
        <v>61</v>
      </c>
      <c r="B219" s="122" t="s">
        <v>778</v>
      </c>
      <c r="C219" s="94" t="s">
        <v>780</v>
      </c>
      <c r="D219" s="50">
        <v>0.22</v>
      </c>
      <c r="E219" s="76">
        <v>0.22</v>
      </c>
      <c r="F219" s="81"/>
    </row>
    <row r="220" spans="1:6">
      <c r="A220" s="83" t="s">
        <v>317</v>
      </c>
      <c r="B220" s="40" t="s">
        <v>316</v>
      </c>
      <c r="C220" s="94"/>
      <c r="D220" s="50"/>
      <c r="E220" s="76"/>
      <c r="F220" s="81"/>
    </row>
    <row r="221" spans="1:6">
      <c r="A221" s="50" t="s">
        <v>62</v>
      </c>
      <c r="B221" s="39" t="s">
        <v>318</v>
      </c>
      <c r="C221" s="94"/>
      <c r="D221" s="50"/>
      <c r="E221" s="76"/>
      <c r="F221" s="81"/>
    </row>
    <row r="222" spans="1:6" ht="25.5">
      <c r="A222" s="50" t="s">
        <v>64</v>
      </c>
      <c r="B222" s="39" t="s">
        <v>223</v>
      </c>
      <c r="C222" s="95" t="s">
        <v>43</v>
      </c>
      <c r="D222" s="50">
        <v>0.16</v>
      </c>
      <c r="E222" s="76">
        <v>0.16</v>
      </c>
      <c r="F222" s="81"/>
    </row>
    <row r="223" spans="1:6">
      <c r="A223" s="50" t="s">
        <v>65</v>
      </c>
      <c r="B223" s="39" t="s">
        <v>66</v>
      </c>
      <c r="C223" s="95" t="s">
        <v>43</v>
      </c>
      <c r="D223" s="50">
        <v>0.23</v>
      </c>
      <c r="E223" s="76">
        <v>0.05</v>
      </c>
      <c r="F223" s="81"/>
    </row>
    <row r="224" spans="1:6">
      <c r="A224" s="50" t="s">
        <v>67</v>
      </c>
      <c r="B224" s="39" t="s">
        <v>319</v>
      </c>
      <c r="C224" s="95"/>
      <c r="D224" s="50"/>
      <c r="E224" s="76"/>
      <c r="F224" s="81"/>
    </row>
    <row r="225" spans="1:6">
      <c r="A225" s="50" t="s">
        <v>69</v>
      </c>
      <c r="B225" s="39" t="s">
        <v>70</v>
      </c>
      <c r="C225" s="95" t="s">
        <v>43</v>
      </c>
      <c r="D225" s="50">
        <v>0.23</v>
      </c>
      <c r="E225" s="76">
        <v>0.05</v>
      </c>
      <c r="F225" s="81"/>
    </row>
    <row r="226" spans="1:6">
      <c r="A226" s="50" t="s">
        <v>320</v>
      </c>
      <c r="B226" s="39" t="s">
        <v>71</v>
      </c>
      <c r="C226" s="95" t="s">
        <v>43</v>
      </c>
      <c r="D226" s="50">
        <v>0.16</v>
      </c>
      <c r="E226" s="76">
        <v>0.16</v>
      </c>
      <c r="F226" s="81"/>
    </row>
    <row r="227" spans="1:6">
      <c r="A227" s="50" t="s">
        <v>72</v>
      </c>
      <c r="B227" s="39" t="s">
        <v>321</v>
      </c>
      <c r="C227" s="95"/>
      <c r="D227" s="50"/>
      <c r="E227" s="76"/>
      <c r="F227" s="81"/>
    </row>
    <row r="228" spans="1:6">
      <c r="A228" s="50" t="s">
        <v>74</v>
      </c>
      <c r="B228" s="39" t="s">
        <v>71</v>
      </c>
      <c r="C228" s="95" t="s">
        <v>43</v>
      </c>
      <c r="D228" s="50">
        <v>0.75</v>
      </c>
      <c r="E228" s="76">
        <v>0.49</v>
      </c>
      <c r="F228" s="81"/>
    </row>
    <row r="229" spans="1:6">
      <c r="A229" s="50" t="s">
        <v>75</v>
      </c>
      <c r="B229" s="39" t="s">
        <v>76</v>
      </c>
      <c r="C229" s="95" t="s">
        <v>43</v>
      </c>
      <c r="D229" s="50">
        <v>0.23</v>
      </c>
      <c r="E229" s="76">
        <v>0.05</v>
      </c>
      <c r="F229" s="81"/>
    </row>
    <row r="230" spans="1:6">
      <c r="A230" s="50" t="s">
        <v>77</v>
      </c>
      <c r="B230" s="39" t="s">
        <v>78</v>
      </c>
      <c r="C230" s="95" t="s">
        <v>43</v>
      </c>
      <c r="D230" s="50">
        <v>0.23</v>
      </c>
      <c r="E230" s="76">
        <v>0.05</v>
      </c>
      <c r="F230" s="81"/>
    </row>
    <row r="231" spans="1:6">
      <c r="A231" s="50" t="s">
        <v>322</v>
      </c>
      <c r="B231" s="39" t="s">
        <v>323</v>
      </c>
      <c r="C231" s="95"/>
      <c r="D231" s="50"/>
      <c r="E231" s="76"/>
      <c r="F231" s="81"/>
    </row>
    <row r="232" spans="1:6">
      <c r="A232" s="50" t="s">
        <v>324</v>
      </c>
      <c r="B232" s="39" t="s">
        <v>82</v>
      </c>
      <c r="C232" s="95" t="s">
        <v>43</v>
      </c>
      <c r="D232" s="50">
        <v>0.44</v>
      </c>
      <c r="E232" s="76">
        <v>0.28999999999999998</v>
      </c>
      <c r="F232" s="81"/>
    </row>
    <row r="233" spans="1:6">
      <c r="A233" s="50" t="s">
        <v>325</v>
      </c>
      <c r="B233" s="39" t="s">
        <v>84</v>
      </c>
      <c r="C233" s="95" t="s">
        <v>43</v>
      </c>
      <c r="D233" s="50">
        <v>0.39</v>
      </c>
      <c r="E233" s="76">
        <v>0.23</v>
      </c>
      <c r="F233" s="81"/>
    </row>
    <row r="234" spans="1:6">
      <c r="A234" s="50" t="s">
        <v>97</v>
      </c>
      <c r="B234" s="39" t="s">
        <v>326</v>
      </c>
      <c r="C234" s="95"/>
      <c r="D234" s="50"/>
      <c r="E234" s="76"/>
      <c r="F234" s="81"/>
    </row>
    <row r="235" spans="1:6">
      <c r="A235" s="50" t="s">
        <v>327</v>
      </c>
      <c r="B235" s="39" t="s">
        <v>328</v>
      </c>
      <c r="C235" s="95" t="s">
        <v>43</v>
      </c>
      <c r="D235" s="50">
        <v>0.16</v>
      </c>
      <c r="E235" s="76">
        <v>0.16</v>
      </c>
      <c r="F235" s="81"/>
    </row>
    <row r="236" spans="1:6">
      <c r="A236" s="50" t="s">
        <v>352</v>
      </c>
      <c r="B236" s="39" t="s">
        <v>353</v>
      </c>
      <c r="C236" s="95" t="s">
        <v>43</v>
      </c>
      <c r="D236" s="50">
        <v>0.23</v>
      </c>
      <c r="E236" s="76">
        <v>0.23</v>
      </c>
      <c r="F236" s="81"/>
    </row>
    <row r="237" spans="1:6">
      <c r="A237" s="50" t="s">
        <v>354</v>
      </c>
      <c r="B237" s="39" t="s">
        <v>355</v>
      </c>
      <c r="C237" s="95" t="s">
        <v>43</v>
      </c>
      <c r="D237" s="50">
        <v>0.23</v>
      </c>
      <c r="E237" s="76">
        <v>0.23</v>
      </c>
      <c r="F237" s="81"/>
    </row>
    <row r="238" spans="1:6">
      <c r="A238" s="50" t="s">
        <v>329</v>
      </c>
      <c r="B238" s="39" t="s">
        <v>330</v>
      </c>
      <c r="C238" s="95"/>
      <c r="D238" s="50"/>
      <c r="E238" s="76"/>
      <c r="F238" s="81"/>
    </row>
    <row r="239" spans="1:6">
      <c r="A239" s="50" t="s">
        <v>331</v>
      </c>
      <c r="B239" s="39" t="s">
        <v>332</v>
      </c>
      <c r="C239" s="95" t="s">
        <v>43</v>
      </c>
      <c r="D239" s="50">
        <v>0.33</v>
      </c>
      <c r="E239" s="76">
        <v>0.33</v>
      </c>
      <c r="F239" s="81"/>
    </row>
    <row r="240" spans="1:6">
      <c r="A240" s="50" t="s">
        <v>333</v>
      </c>
      <c r="B240" s="39" t="s">
        <v>334</v>
      </c>
      <c r="C240" s="95" t="s">
        <v>43</v>
      </c>
      <c r="D240" s="50">
        <v>0.56000000000000005</v>
      </c>
      <c r="E240" s="76">
        <v>0.56000000000000005</v>
      </c>
      <c r="F240" s="81"/>
    </row>
    <row r="241" spans="1:6">
      <c r="A241" s="50" t="s">
        <v>335</v>
      </c>
      <c r="B241" s="39" t="s">
        <v>336</v>
      </c>
      <c r="C241" s="95"/>
      <c r="D241" s="50"/>
      <c r="E241" s="76"/>
      <c r="F241" s="81"/>
    </row>
    <row r="242" spans="1:6">
      <c r="A242" s="144" t="s">
        <v>337</v>
      </c>
      <c r="B242" s="143" t="s">
        <v>338</v>
      </c>
      <c r="C242" s="95" t="s">
        <v>43</v>
      </c>
      <c r="D242" s="98">
        <v>1.9</v>
      </c>
      <c r="E242" s="76">
        <v>1.9</v>
      </c>
      <c r="F242" s="81"/>
    </row>
    <row r="243" spans="1:6">
      <c r="A243" s="50" t="s">
        <v>339</v>
      </c>
      <c r="B243" s="39" t="s">
        <v>340</v>
      </c>
      <c r="C243" s="95"/>
      <c r="D243" s="50"/>
      <c r="E243" s="76"/>
      <c r="F243" s="81"/>
    </row>
    <row r="244" spans="1:6">
      <c r="A244" s="146" t="s">
        <v>341</v>
      </c>
      <c r="B244" s="143" t="s">
        <v>342</v>
      </c>
      <c r="C244" s="95" t="s">
        <v>43</v>
      </c>
      <c r="D244" s="12">
        <v>1.35</v>
      </c>
      <c r="E244" s="76">
        <v>1.35</v>
      </c>
      <c r="F244" s="81"/>
    </row>
    <row r="245" spans="1:6">
      <c r="A245" s="146" t="s">
        <v>343</v>
      </c>
      <c r="B245" s="39" t="s">
        <v>98</v>
      </c>
      <c r="C245" s="95" t="s">
        <v>43</v>
      </c>
      <c r="D245" s="12">
        <v>1.35</v>
      </c>
      <c r="E245" s="76">
        <v>1.35</v>
      </c>
      <c r="F245" s="81"/>
    </row>
    <row r="246" spans="1:6" ht="38.25">
      <c r="A246" s="50" t="s">
        <v>99</v>
      </c>
      <c r="B246" s="145" t="s">
        <v>344</v>
      </c>
      <c r="C246" s="95"/>
      <c r="D246" s="50"/>
      <c r="E246" s="76"/>
      <c r="F246" s="81"/>
    </row>
    <row r="247" spans="1:6">
      <c r="A247" s="50" t="s">
        <v>101</v>
      </c>
      <c r="B247" s="145" t="s">
        <v>336</v>
      </c>
      <c r="C247" s="95" t="s">
        <v>43</v>
      </c>
      <c r="D247" s="50"/>
      <c r="E247" s="76"/>
      <c r="F247" s="81"/>
    </row>
    <row r="248" spans="1:6">
      <c r="A248" s="144" t="s">
        <v>345</v>
      </c>
      <c r="B248" s="143" t="s">
        <v>346</v>
      </c>
      <c r="C248" s="95" t="s">
        <v>43</v>
      </c>
      <c r="D248" s="12">
        <v>0.61</v>
      </c>
      <c r="E248" s="76">
        <v>0.61</v>
      </c>
      <c r="F248" s="81"/>
    </row>
    <row r="249" spans="1:6">
      <c r="A249" s="144" t="s">
        <v>347</v>
      </c>
      <c r="B249" s="143" t="s">
        <v>348</v>
      </c>
      <c r="C249" s="95" t="s">
        <v>43</v>
      </c>
      <c r="D249" s="12">
        <v>1.1299999999999999</v>
      </c>
      <c r="E249" s="76">
        <v>0.98</v>
      </c>
      <c r="F249" s="81"/>
    </row>
    <row r="250" spans="1:6">
      <c r="A250" s="144" t="s">
        <v>349</v>
      </c>
      <c r="B250" s="143" t="s">
        <v>350</v>
      </c>
      <c r="C250" s="95" t="s">
        <v>43</v>
      </c>
      <c r="D250" s="12">
        <v>1.69</v>
      </c>
      <c r="E250" s="76">
        <v>1.24</v>
      </c>
      <c r="F250" s="81"/>
    </row>
    <row r="251" spans="1:6">
      <c r="A251" s="83" t="s">
        <v>356</v>
      </c>
      <c r="B251" s="40" t="s">
        <v>351</v>
      </c>
      <c r="C251" s="95"/>
      <c r="D251" s="50"/>
      <c r="E251" s="76"/>
      <c r="F251" s="81"/>
    </row>
    <row r="252" spans="1:6">
      <c r="A252" s="50" t="s">
        <v>104</v>
      </c>
      <c r="B252" s="39" t="s">
        <v>357</v>
      </c>
      <c r="C252" s="95"/>
      <c r="D252" s="50"/>
      <c r="E252" s="76"/>
      <c r="F252" s="81"/>
    </row>
    <row r="253" spans="1:6" ht="38.25">
      <c r="A253" s="50" t="s">
        <v>358</v>
      </c>
      <c r="B253" s="39" t="s">
        <v>359</v>
      </c>
      <c r="C253" s="95"/>
      <c r="D253" s="50"/>
      <c r="E253" s="76"/>
      <c r="F253" s="81"/>
    </row>
    <row r="254" spans="1:6">
      <c r="A254" s="50" t="s">
        <v>360</v>
      </c>
      <c r="B254" s="39" t="s">
        <v>361</v>
      </c>
      <c r="C254" s="94" t="s">
        <v>55</v>
      </c>
      <c r="D254" s="50">
        <v>1.1299999999999999</v>
      </c>
      <c r="E254" s="76">
        <v>0.28999999999999998</v>
      </c>
      <c r="F254" s="81"/>
    </row>
    <row r="255" spans="1:6">
      <c r="A255" s="50" t="s">
        <v>362</v>
      </c>
      <c r="B255" s="39" t="s">
        <v>363</v>
      </c>
      <c r="C255" s="94" t="s">
        <v>55</v>
      </c>
      <c r="D255" s="76">
        <v>0.1</v>
      </c>
      <c r="E255" s="76">
        <v>0.05</v>
      </c>
      <c r="F255" s="81"/>
    </row>
    <row r="256" spans="1:6" ht="38.25">
      <c r="A256" s="50" t="s">
        <v>364</v>
      </c>
      <c r="B256" s="39" t="s">
        <v>365</v>
      </c>
      <c r="C256" s="94"/>
      <c r="D256" s="50"/>
      <c r="E256" s="76"/>
      <c r="F256" s="81"/>
    </row>
    <row r="257" spans="1:6">
      <c r="A257" s="50" t="s">
        <v>366</v>
      </c>
      <c r="B257" s="39" t="s">
        <v>367</v>
      </c>
      <c r="C257" s="94" t="s">
        <v>43</v>
      </c>
      <c r="D257" s="76">
        <v>0.9</v>
      </c>
      <c r="E257" s="76">
        <v>0.9</v>
      </c>
      <c r="F257" s="81"/>
    </row>
    <row r="258" spans="1:6">
      <c r="A258" s="50" t="s">
        <v>368</v>
      </c>
      <c r="B258" s="39" t="s">
        <v>369</v>
      </c>
      <c r="C258" s="94" t="s">
        <v>43</v>
      </c>
      <c r="D258" s="12">
        <v>2.52</v>
      </c>
      <c r="E258" s="76">
        <v>2.52</v>
      </c>
      <c r="F258" s="81"/>
    </row>
    <row r="259" spans="1:6">
      <c r="A259" s="50" t="s">
        <v>370</v>
      </c>
      <c r="B259" s="39" t="s">
        <v>371</v>
      </c>
      <c r="C259" s="94" t="s">
        <v>43</v>
      </c>
      <c r="D259" s="50">
        <v>0.36</v>
      </c>
      <c r="E259" s="76">
        <v>0.25</v>
      </c>
      <c r="F259" s="81"/>
    </row>
    <row r="260" spans="1:6">
      <c r="A260" s="50" t="s">
        <v>372</v>
      </c>
      <c r="B260" s="39" t="s">
        <v>373</v>
      </c>
      <c r="C260" s="94" t="s">
        <v>43</v>
      </c>
      <c r="D260" s="50">
        <v>0.56000000000000005</v>
      </c>
      <c r="E260" s="76">
        <v>0.56000000000000005</v>
      </c>
      <c r="F260" s="81"/>
    </row>
    <row r="261" spans="1:6">
      <c r="A261" s="50" t="s">
        <v>374</v>
      </c>
      <c r="B261" s="39" t="s">
        <v>375</v>
      </c>
      <c r="C261" s="94" t="s">
        <v>43</v>
      </c>
      <c r="D261" s="50">
        <v>0.56000000000000005</v>
      </c>
      <c r="E261" s="76">
        <v>0.56000000000000005</v>
      </c>
      <c r="F261" s="81"/>
    </row>
    <row r="262" spans="1:6">
      <c r="A262" s="50" t="s">
        <v>376</v>
      </c>
      <c r="B262" s="39" t="s">
        <v>377</v>
      </c>
      <c r="C262" s="94"/>
      <c r="D262" s="50"/>
      <c r="E262" s="76"/>
      <c r="F262" s="81"/>
    </row>
    <row r="263" spans="1:6">
      <c r="A263" s="50" t="s">
        <v>378</v>
      </c>
      <c r="B263" s="39" t="s">
        <v>379</v>
      </c>
      <c r="C263" s="94" t="s">
        <v>43</v>
      </c>
      <c r="D263" s="12">
        <v>2.0299999999999998</v>
      </c>
      <c r="E263" s="76">
        <v>2.0299999999999998</v>
      </c>
      <c r="F263" s="81"/>
    </row>
    <row r="264" spans="1:6">
      <c r="A264" s="50" t="s">
        <v>380</v>
      </c>
      <c r="B264" s="39" t="s">
        <v>381</v>
      </c>
      <c r="C264" s="94"/>
      <c r="D264" s="50"/>
      <c r="E264" s="76"/>
      <c r="F264" s="81"/>
    </row>
    <row r="265" spans="1:6">
      <c r="A265" s="50" t="s">
        <v>382</v>
      </c>
      <c r="B265" s="39" t="s">
        <v>383</v>
      </c>
      <c r="C265" s="94" t="s">
        <v>43</v>
      </c>
      <c r="D265" s="50">
        <v>2.0299999999999998</v>
      </c>
      <c r="E265" s="76">
        <v>2.0299999999999998</v>
      </c>
      <c r="F265" s="81"/>
    </row>
    <row r="266" spans="1:6">
      <c r="A266" s="50" t="s">
        <v>384</v>
      </c>
      <c r="B266" s="39" t="s">
        <v>385</v>
      </c>
      <c r="C266" s="94" t="s">
        <v>43</v>
      </c>
      <c r="D266" s="50">
        <v>0.44</v>
      </c>
      <c r="E266" s="76">
        <v>0.44</v>
      </c>
      <c r="F266" s="81"/>
    </row>
    <row r="267" spans="1:6">
      <c r="A267" s="50" t="s">
        <v>386</v>
      </c>
      <c r="B267" s="39" t="s">
        <v>387</v>
      </c>
      <c r="C267" s="94" t="s">
        <v>43</v>
      </c>
      <c r="D267" s="12">
        <v>7.57</v>
      </c>
      <c r="E267" s="76">
        <v>7.57</v>
      </c>
      <c r="F267" s="81"/>
    </row>
    <row r="268" spans="1:6" ht="25.5">
      <c r="A268" s="50" t="s">
        <v>388</v>
      </c>
      <c r="B268" s="39" t="s">
        <v>389</v>
      </c>
      <c r="C268" s="94"/>
      <c r="D268" s="12"/>
      <c r="E268" s="76"/>
      <c r="F268" s="81"/>
    </row>
    <row r="269" spans="1:6" ht="25.5">
      <c r="A269" s="144" t="s">
        <v>390</v>
      </c>
      <c r="B269" s="143" t="s">
        <v>391</v>
      </c>
      <c r="C269" s="94" t="s">
        <v>43</v>
      </c>
      <c r="D269" s="12">
        <v>1.27</v>
      </c>
      <c r="E269" s="76">
        <v>0.52</v>
      </c>
      <c r="F269" s="81"/>
    </row>
    <row r="270" spans="1:6">
      <c r="A270" s="50" t="s">
        <v>392</v>
      </c>
      <c r="B270" s="39" t="s">
        <v>393</v>
      </c>
      <c r="C270" s="94"/>
      <c r="D270" s="12"/>
      <c r="E270" s="76"/>
      <c r="F270" s="81"/>
    </row>
    <row r="271" spans="1:6">
      <c r="A271" s="144" t="s">
        <v>394</v>
      </c>
      <c r="B271" s="143" t="s">
        <v>395</v>
      </c>
      <c r="C271" s="94" t="s">
        <v>43</v>
      </c>
      <c r="D271" s="12">
        <v>1.43</v>
      </c>
      <c r="E271" s="76">
        <v>0.52</v>
      </c>
      <c r="F271" s="81"/>
    </row>
    <row r="272" spans="1:6">
      <c r="A272" s="50" t="s">
        <v>396</v>
      </c>
      <c r="B272" s="39" t="s">
        <v>397</v>
      </c>
      <c r="C272" s="94"/>
      <c r="D272" s="17"/>
      <c r="E272" s="76"/>
      <c r="F272" s="81"/>
    </row>
    <row r="273" spans="1:6">
      <c r="A273" s="50" t="s">
        <v>398</v>
      </c>
      <c r="B273" s="39" t="s">
        <v>399</v>
      </c>
      <c r="C273" s="94" t="s">
        <v>43</v>
      </c>
      <c r="D273" s="17">
        <v>0.23</v>
      </c>
      <c r="E273" s="76">
        <v>0.23</v>
      </c>
      <c r="F273" s="81"/>
    </row>
    <row r="274" spans="1:6">
      <c r="A274" s="108" t="s">
        <v>400</v>
      </c>
      <c r="B274" s="40" t="s">
        <v>401</v>
      </c>
      <c r="C274" s="96"/>
      <c r="D274" s="17"/>
      <c r="E274" s="76"/>
      <c r="F274" s="81"/>
    </row>
    <row r="275" spans="1:6">
      <c r="A275" s="50" t="s">
        <v>115</v>
      </c>
      <c r="B275" s="39" t="s">
        <v>402</v>
      </c>
      <c r="C275" s="96"/>
      <c r="D275" s="17"/>
      <c r="E275" s="76"/>
      <c r="F275" s="81"/>
    </row>
    <row r="276" spans="1:6">
      <c r="A276" s="50" t="s">
        <v>403</v>
      </c>
      <c r="B276" s="39" t="s">
        <v>404</v>
      </c>
      <c r="C276" s="96"/>
      <c r="D276" s="17"/>
      <c r="E276" s="76"/>
      <c r="F276" s="81"/>
    </row>
    <row r="277" spans="1:6" ht="25.5">
      <c r="A277" s="50" t="s">
        <v>405</v>
      </c>
      <c r="B277" s="39" t="s">
        <v>406</v>
      </c>
      <c r="C277" s="96"/>
      <c r="D277" s="17"/>
      <c r="E277" s="76"/>
      <c r="F277" s="81"/>
    </row>
    <row r="278" spans="1:6">
      <c r="A278" s="50" t="s">
        <v>407</v>
      </c>
      <c r="B278" s="39" t="s">
        <v>408</v>
      </c>
      <c r="C278" s="94" t="s">
        <v>43</v>
      </c>
      <c r="D278" s="17">
        <v>0.34</v>
      </c>
      <c r="E278" s="76">
        <v>0.22</v>
      </c>
      <c r="F278" s="81"/>
    </row>
    <row r="279" spans="1:6">
      <c r="A279" s="50" t="s">
        <v>409</v>
      </c>
      <c r="B279" s="39" t="s">
        <v>410</v>
      </c>
      <c r="C279" s="94" t="s">
        <v>43</v>
      </c>
      <c r="D279" s="17">
        <v>0.34</v>
      </c>
      <c r="E279" s="76">
        <v>0.22</v>
      </c>
      <c r="F279" s="81"/>
    </row>
    <row r="280" spans="1:6">
      <c r="A280" s="50" t="s">
        <v>411</v>
      </c>
      <c r="B280" s="39" t="s">
        <v>412</v>
      </c>
      <c r="C280" s="94"/>
      <c r="D280" s="17"/>
      <c r="E280" s="76"/>
      <c r="F280" s="81"/>
    </row>
    <row r="281" spans="1:6">
      <c r="A281" s="50" t="s">
        <v>413</v>
      </c>
      <c r="B281" s="39" t="s">
        <v>124</v>
      </c>
      <c r="C281" s="94" t="s">
        <v>43</v>
      </c>
      <c r="D281" s="67">
        <v>0.55000000000000004</v>
      </c>
      <c r="E281" s="76">
        <v>0.34</v>
      </c>
      <c r="F281" s="81"/>
    </row>
    <row r="282" spans="1:6">
      <c r="A282" s="50" t="s">
        <v>414</v>
      </c>
      <c r="B282" s="39" t="s">
        <v>126</v>
      </c>
      <c r="C282" s="94" t="s">
        <v>43</v>
      </c>
      <c r="D282" s="17">
        <v>0.55000000000000004</v>
      </c>
      <c r="E282" s="76">
        <v>0.34</v>
      </c>
      <c r="F282" s="81"/>
    </row>
    <row r="283" spans="1:6">
      <c r="A283" s="50" t="s">
        <v>415</v>
      </c>
      <c r="B283" s="39" t="s">
        <v>416</v>
      </c>
      <c r="C283" s="94"/>
      <c r="D283" s="17"/>
      <c r="E283" s="76"/>
      <c r="F283" s="81"/>
    </row>
    <row r="284" spans="1:6">
      <c r="A284" s="50" t="s">
        <v>417</v>
      </c>
      <c r="B284" s="39" t="s">
        <v>129</v>
      </c>
      <c r="C284" s="94" t="s">
        <v>43</v>
      </c>
      <c r="D284" s="17">
        <v>0.64</v>
      </c>
      <c r="E284" s="76">
        <v>0.34</v>
      </c>
      <c r="F284" s="81"/>
    </row>
    <row r="285" spans="1:6">
      <c r="A285" s="50" t="s">
        <v>418</v>
      </c>
      <c r="B285" s="39" t="s">
        <v>126</v>
      </c>
      <c r="C285" s="94" t="s">
        <v>43</v>
      </c>
      <c r="D285" s="67">
        <v>0.55000000000000004</v>
      </c>
      <c r="E285" s="76">
        <v>0.34</v>
      </c>
      <c r="F285" s="81"/>
    </row>
    <row r="286" spans="1:6">
      <c r="A286" s="50" t="s">
        <v>419</v>
      </c>
      <c r="B286" s="39" t="s">
        <v>420</v>
      </c>
      <c r="C286" s="94" t="s">
        <v>43</v>
      </c>
      <c r="D286" s="67">
        <v>0.55000000000000004</v>
      </c>
      <c r="E286" s="76">
        <v>0.34</v>
      </c>
      <c r="F286" s="81"/>
    </row>
    <row r="287" spans="1:6">
      <c r="A287" s="50" t="s">
        <v>421</v>
      </c>
      <c r="B287" s="39" t="s">
        <v>422</v>
      </c>
      <c r="C287" s="94" t="s">
        <v>43</v>
      </c>
      <c r="D287" s="17">
        <v>0.74</v>
      </c>
      <c r="E287" s="76">
        <v>0.43</v>
      </c>
      <c r="F287" s="81"/>
    </row>
    <row r="288" spans="1:6">
      <c r="A288" s="50" t="s">
        <v>423</v>
      </c>
      <c r="B288" s="39" t="s">
        <v>424</v>
      </c>
      <c r="C288" s="94" t="s">
        <v>43</v>
      </c>
      <c r="D288" s="12">
        <v>0.64</v>
      </c>
      <c r="E288" s="76">
        <v>0.26</v>
      </c>
      <c r="F288" s="81"/>
    </row>
    <row r="289" spans="1:6">
      <c r="A289" s="50" t="s">
        <v>425</v>
      </c>
      <c r="B289" s="39" t="s">
        <v>426</v>
      </c>
      <c r="C289" s="94" t="s">
        <v>43</v>
      </c>
      <c r="D289" s="12">
        <v>1.34</v>
      </c>
      <c r="E289" s="76">
        <v>0.64</v>
      </c>
      <c r="F289" s="81"/>
    </row>
    <row r="290" spans="1:6">
      <c r="A290" s="50" t="s">
        <v>427</v>
      </c>
      <c r="B290" s="39" t="s">
        <v>428</v>
      </c>
      <c r="C290" s="94" t="s">
        <v>43</v>
      </c>
      <c r="D290" s="12">
        <v>1.34</v>
      </c>
      <c r="E290" s="76">
        <v>0.64</v>
      </c>
      <c r="F290" s="81"/>
    </row>
    <row r="291" spans="1:6">
      <c r="A291" s="50" t="s">
        <v>429</v>
      </c>
      <c r="B291" s="39" t="s">
        <v>430</v>
      </c>
      <c r="C291" s="94" t="s">
        <v>43</v>
      </c>
      <c r="D291" s="12">
        <v>0.56000000000000005</v>
      </c>
      <c r="E291" s="76">
        <v>0.26</v>
      </c>
      <c r="F291" s="81"/>
    </row>
    <row r="292" spans="1:6">
      <c r="A292" s="50" t="s">
        <v>431</v>
      </c>
      <c r="B292" s="39" t="s">
        <v>432</v>
      </c>
      <c r="C292" s="94" t="s">
        <v>43</v>
      </c>
      <c r="D292" s="12">
        <v>0.62</v>
      </c>
      <c r="E292" s="76">
        <v>0.62</v>
      </c>
      <c r="F292" s="81"/>
    </row>
    <row r="293" spans="1:6" ht="26.25">
      <c r="A293" s="50" t="s">
        <v>781</v>
      </c>
      <c r="B293" s="122" t="s">
        <v>782</v>
      </c>
      <c r="C293" s="94" t="s">
        <v>43</v>
      </c>
      <c r="D293" s="12">
        <v>0.64</v>
      </c>
      <c r="E293" s="76">
        <v>0.43</v>
      </c>
      <c r="F293" s="81"/>
    </row>
    <row r="294" spans="1:6">
      <c r="A294" s="50" t="s">
        <v>433</v>
      </c>
      <c r="B294" s="39" t="s">
        <v>434</v>
      </c>
      <c r="C294" s="94"/>
      <c r="D294" s="12"/>
      <c r="E294" s="76"/>
      <c r="F294" s="81"/>
    </row>
    <row r="295" spans="1:6">
      <c r="A295" s="50" t="s">
        <v>435</v>
      </c>
      <c r="B295" s="39" t="s">
        <v>436</v>
      </c>
      <c r="C295" s="94" t="s">
        <v>43</v>
      </c>
      <c r="D295" s="17">
        <v>0.43</v>
      </c>
      <c r="E295" s="76">
        <v>0.19</v>
      </c>
      <c r="F295" s="81"/>
    </row>
    <row r="296" spans="1:6">
      <c r="A296" s="50" t="s">
        <v>437</v>
      </c>
      <c r="B296" s="39" t="s">
        <v>438</v>
      </c>
      <c r="C296" s="94" t="s">
        <v>43</v>
      </c>
      <c r="D296" s="98">
        <v>0.9</v>
      </c>
      <c r="E296" s="76">
        <v>0.48</v>
      </c>
      <c r="F296" s="81"/>
    </row>
    <row r="297" spans="1:6" ht="25.5">
      <c r="A297" s="50" t="s">
        <v>439</v>
      </c>
      <c r="B297" s="39" t="s">
        <v>440</v>
      </c>
      <c r="C297" s="94" t="s">
        <v>43</v>
      </c>
      <c r="D297" s="12">
        <v>1.1200000000000001</v>
      </c>
      <c r="E297" s="76">
        <v>0.64</v>
      </c>
      <c r="F297" s="81"/>
    </row>
    <row r="298" spans="1:6">
      <c r="A298" s="50" t="s">
        <v>441</v>
      </c>
      <c r="B298" s="39" t="s">
        <v>442</v>
      </c>
      <c r="C298" s="94"/>
      <c r="D298" s="12"/>
      <c r="E298" s="76"/>
      <c r="F298" s="81"/>
    </row>
    <row r="299" spans="1:6">
      <c r="A299" s="50" t="s">
        <v>443</v>
      </c>
      <c r="B299" s="39" t="s">
        <v>444</v>
      </c>
      <c r="C299" s="94" t="s">
        <v>43</v>
      </c>
      <c r="D299" s="17">
        <v>0.64</v>
      </c>
      <c r="E299" s="76">
        <v>0.37</v>
      </c>
      <c r="F299" s="81"/>
    </row>
    <row r="300" spans="1:6" ht="25.5">
      <c r="A300" s="50" t="s">
        <v>445</v>
      </c>
      <c r="B300" s="39" t="s">
        <v>446</v>
      </c>
      <c r="C300" s="94" t="s">
        <v>43</v>
      </c>
      <c r="D300" s="67">
        <v>0.37</v>
      </c>
      <c r="E300" s="68">
        <v>0.19</v>
      </c>
      <c r="F300" s="81"/>
    </row>
    <row r="301" spans="1:6">
      <c r="A301" s="50" t="s">
        <v>447</v>
      </c>
      <c r="B301" s="39" t="s">
        <v>448</v>
      </c>
      <c r="C301" s="94"/>
      <c r="D301" s="17"/>
      <c r="E301" s="76"/>
      <c r="F301" s="81"/>
    </row>
    <row r="302" spans="1:6">
      <c r="A302" s="50" t="s">
        <v>449</v>
      </c>
      <c r="B302" s="39" t="s">
        <v>450</v>
      </c>
      <c r="C302" s="94" t="s">
        <v>43</v>
      </c>
      <c r="D302" s="17">
        <v>0.48</v>
      </c>
      <c r="E302" s="76">
        <v>0.23</v>
      </c>
      <c r="F302" s="81"/>
    </row>
    <row r="303" spans="1:6">
      <c r="A303" s="50" t="s">
        <v>451</v>
      </c>
      <c r="B303" s="39" t="s">
        <v>148</v>
      </c>
      <c r="C303" s="94" t="s">
        <v>43</v>
      </c>
      <c r="D303" s="17">
        <v>0.48</v>
      </c>
      <c r="E303" s="76">
        <v>0.28999999999999998</v>
      </c>
      <c r="F303" s="81"/>
    </row>
    <row r="304" spans="1:6">
      <c r="A304" s="50" t="s">
        <v>452</v>
      </c>
      <c r="B304" s="39" t="s">
        <v>453</v>
      </c>
      <c r="C304" s="94" t="s">
        <v>43</v>
      </c>
      <c r="D304" s="17">
        <v>0.48</v>
      </c>
      <c r="E304" s="76">
        <v>0.28999999999999998</v>
      </c>
      <c r="F304" s="81"/>
    </row>
    <row r="305" spans="1:6">
      <c r="A305" s="50" t="s">
        <v>454</v>
      </c>
      <c r="B305" s="39" t="s">
        <v>455</v>
      </c>
      <c r="C305" s="94" t="s">
        <v>43</v>
      </c>
      <c r="D305" s="17">
        <v>0.43</v>
      </c>
      <c r="E305" s="76">
        <v>0.19</v>
      </c>
      <c r="F305" s="81"/>
    </row>
    <row r="306" spans="1:6" ht="25.5">
      <c r="A306" s="50" t="s">
        <v>456</v>
      </c>
      <c r="B306" s="39" t="s">
        <v>457</v>
      </c>
      <c r="C306" s="94" t="s">
        <v>43</v>
      </c>
      <c r="D306" s="50">
        <v>1.07</v>
      </c>
      <c r="E306" s="76">
        <v>0.23</v>
      </c>
      <c r="F306" s="81"/>
    </row>
    <row r="307" spans="1:6">
      <c r="A307" s="50" t="s">
        <v>458</v>
      </c>
      <c r="B307" s="39" t="s">
        <v>459</v>
      </c>
      <c r="C307" s="94"/>
      <c r="D307" s="50"/>
      <c r="E307" s="76"/>
      <c r="F307" s="81"/>
    </row>
    <row r="308" spans="1:6">
      <c r="A308" s="50" t="s">
        <v>460</v>
      </c>
      <c r="B308" s="39" t="s">
        <v>461</v>
      </c>
      <c r="C308" s="94" t="s">
        <v>43</v>
      </c>
      <c r="D308" s="50">
        <v>0.74</v>
      </c>
      <c r="E308" s="76">
        <v>0.37</v>
      </c>
      <c r="F308" s="81"/>
    </row>
    <row r="309" spans="1:6">
      <c r="A309" s="50" t="s">
        <v>462</v>
      </c>
      <c r="B309" s="39" t="s">
        <v>463</v>
      </c>
      <c r="C309" s="94" t="s">
        <v>43</v>
      </c>
      <c r="D309" s="67">
        <v>0.55000000000000004</v>
      </c>
      <c r="E309" s="76">
        <v>0.37</v>
      </c>
      <c r="F309" s="81"/>
    </row>
    <row r="310" spans="1:6">
      <c r="A310" s="50" t="s">
        <v>464</v>
      </c>
      <c r="B310" s="43" t="s">
        <v>465</v>
      </c>
      <c r="C310" s="94" t="s">
        <v>43</v>
      </c>
      <c r="D310" s="67">
        <v>0.55000000000000004</v>
      </c>
      <c r="E310" s="76">
        <v>0.37</v>
      </c>
      <c r="F310" s="81"/>
    </row>
    <row r="311" spans="1:6">
      <c r="A311" s="50" t="s">
        <v>466</v>
      </c>
      <c r="B311" s="43" t="s">
        <v>467</v>
      </c>
      <c r="C311" s="94" t="s">
        <v>43</v>
      </c>
      <c r="D311" s="67">
        <v>0.55000000000000004</v>
      </c>
      <c r="E311" s="76">
        <v>0.37</v>
      </c>
      <c r="F311" s="81"/>
    </row>
    <row r="312" spans="1:6">
      <c r="A312" s="50" t="s">
        <v>468</v>
      </c>
      <c r="B312" s="43" t="s">
        <v>469</v>
      </c>
      <c r="C312" s="94" t="s">
        <v>43</v>
      </c>
      <c r="D312" s="12">
        <v>0.79</v>
      </c>
      <c r="E312" s="76">
        <v>0.56000000000000005</v>
      </c>
      <c r="F312" s="81"/>
    </row>
    <row r="313" spans="1:6">
      <c r="A313" s="50" t="s">
        <v>470</v>
      </c>
      <c r="B313" s="43" t="s">
        <v>471</v>
      </c>
      <c r="C313" s="94" t="s">
        <v>43</v>
      </c>
      <c r="D313" s="17">
        <v>0.86</v>
      </c>
      <c r="E313" s="76">
        <v>0.37</v>
      </c>
      <c r="F313" s="81"/>
    </row>
    <row r="314" spans="1:6">
      <c r="A314" s="50" t="s">
        <v>472</v>
      </c>
      <c r="B314" s="43" t="s">
        <v>473</v>
      </c>
      <c r="C314" s="94" t="s">
        <v>43</v>
      </c>
      <c r="D314" s="12">
        <v>0.79</v>
      </c>
      <c r="E314" s="76">
        <v>0.56000000000000005</v>
      </c>
      <c r="F314" s="81"/>
    </row>
    <row r="315" spans="1:6">
      <c r="A315" s="50" t="s">
        <v>474</v>
      </c>
      <c r="B315" s="43" t="s">
        <v>475</v>
      </c>
      <c r="C315" s="94" t="s">
        <v>43</v>
      </c>
      <c r="D315" s="12">
        <v>0.79</v>
      </c>
      <c r="E315" s="76">
        <v>0.56000000000000005</v>
      </c>
      <c r="F315" s="81"/>
    </row>
    <row r="316" spans="1:6">
      <c r="A316" s="50" t="s">
        <v>476</v>
      </c>
      <c r="B316" s="43" t="s">
        <v>477</v>
      </c>
      <c r="C316" s="94" t="s">
        <v>43</v>
      </c>
      <c r="D316" s="67">
        <v>0.55000000000000004</v>
      </c>
      <c r="E316" s="76">
        <v>0.37</v>
      </c>
      <c r="F316" s="81"/>
    </row>
    <row r="317" spans="1:6">
      <c r="A317" s="50" t="s">
        <v>478</v>
      </c>
      <c r="B317" s="43" t="s">
        <v>479</v>
      </c>
      <c r="C317" s="94"/>
      <c r="D317" s="17"/>
      <c r="E317" s="76"/>
      <c r="F317" s="81"/>
    </row>
    <row r="318" spans="1:6">
      <c r="A318" s="50" t="s">
        <v>480</v>
      </c>
      <c r="B318" s="43" t="s">
        <v>481</v>
      </c>
      <c r="C318" s="94" t="s">
        <v>43</v>
      </c>
      <c r="D318" s="17">
        <v>0.91</v>
      </c>
      <c r="E318" s="76">
        <v>0.43</v>
      </c>
      <c r="F318" s="81"/>
    </row>
    <row r="319" spans="1:6">
      <c r="A319" s="50" t="s">
        <v>482</v>
      </c>
      <c r="B319" s="43" t="s">
        <v>483</v>
      </c>
      <c r="C319" s="94" t="s">
        <v>43</v>
      </c>
      <c r="D319" s="67">
        <v>0.55000000000000004</v>
      </c>
      <c r="E319" s="76">
        <v>0.37</v>
      </c>
      <c r="F319" s="81"/>
    </row>
    <row r="320" spans="1:6">
      <c r="A320" s="50" t="s">
        <v>484</v>
      </c>
      <c r="B320" s="43" t="s">
        <v>485</v>
      </c>
      <c r="C320" s="94"/>
      <c r="D320" s="17"/>
      <c r="E320" s="76"/>
      <c r="F320" s="81"/>
    </row>
    <row r="321" spans="1:6">
      <c r="A321" s="50" t="s">
        <v>486</v>
      </c>
      <c r="B321" s="43" t="s">
        <v>487</v>
      </c>
      <c r="C321" s="94" t="s">
        <v>43</v>
      </c>
      <c r="D321" s="98">
        <v>0.9</v>
      </c>
      <c r="E321" s="76">
        <v>0.56000000000000005</v>
      </c>
      <c r="F321" s="81"/>
    </row>
    <row r="322" spans="1:6">
      <c r="A322" s="50" t="s">
        <v>488</v>
      </c>
      <c r="B322" s="43" t="s">
        <v>126</v>
      </c>
      <c r="C322" s="94" t="s">
        <v>43</v>
      </c>
      <c r="D322" s="12">
        <v>0.79</v>
      </c>
      <c r="E322" s="76">
        <v>0.56000000000000005</v>
      </c>
      <c r="F322" s="81"/>
    </row>
    <row r="323" spans="1:6">
      <c r="A323" s="50" t="s">
        <v>489</v>
      </c>
      <c r="B323" s="43" t="s">
        <v>490</v>
      </c>
      <c r="C323" s="94"/>
      <c r="D323" s="12"/>
      <c r="E323" s="76"/>
      <c r="F323" s="81"/>
    </row>
    <row r="324" spans="1:6">
      <c r="A324" s="50" t="s">
        <v>491</v>
      </c>
      <c r="B324" s="43" t="s">
        <v>492</v>
      </c>
      <c r="C324" s="94" t="s">
        <v>43</v>
      </c>
      <c r="D324" s="12">
        <v>2.34</v>
      </c>
      <c r="E324" s="76">
        <v>0.97</v>
      </c>
      <c r="F324" s="81"/>
    </row>
    <row r="325" spans="1:6">
      <c r="A325" s="50" t="s">
        <v>493</v>
      </c>
      <c r="B325" s="39" t="s">
        <v>126</v>
      </c>
      <c r="C325" s="94" t="s">
        <v>43</v>
      </c>
      <c r="D325" s="12">
        <v>0.79</v>
      </c>
      <c r="E325" s="76">
        <v>0.56000000000000005</v>
      </c>
      <c r="F325" s="81"/>
    </row>
    <row r="326" spans="1:6" ht="25.5">
      <c r="A326" s="50" t="s">
        <v>494</v>
      </c>
      <c r="B326" s="39" t="s">
        <v>495</v>
      </c>
      <c r="C326" s="94" t="s">
        <v>43</v>
      </c>
      <c r="D326" s="98">
        <v>1.9</v>
      </c>
      <c r="E326" s="76">
        <v>0.79</v>
      </c>
      <c r="F326" s="81"/>
    </row>
    <row r="327" spans="1:6" ht="25.5">
      <c r="A327" s="50" t="s">
        <v>496</v>
      </c>
      <c r="B327" s="39" t="s">
        <v>497</v>
      </c>
      <c r="C327" s="94" t="s">
        <v>43</v>
      </c>
      <c r="D327" s="50">
        <v>0.74</v>
      </c>
      <c r="E327" s="76">
        <v>0.34</v>
      </c>
      <c r="F327" s="81"/>
    </row>
    <row r="328" spans="1:6">
      <c r="A328" s="50" t="s">
        <v>498</v>
      </c>
      <c r="B328" s="39" t="s">
        <v>499</v>
      </c>
      <c r="C328" s="94"/>
      <c r="D328" s="17"/>
      <c r="E328" s="76"/>
      <c r="F328" s="81"/>
    </row>
    <row r="329" spans="1:6">
      <c r="A329" s="50" t="s">
        <v>756</v>
      </c>
      <c r="B329" s="39" t="s">
        <v>757</v>
      </c>
      <c r="C329" s="94"/>
      <c r="D329" s="17"/>
      <c r="E329" s="76"/>
      <c r="F329" s="81"/>
    </row>
    <row r="330" spans="1:6">
      <c r="A330" s="50" t="s">
        <v>759</v>
      </c>
      <c r="B330" s="39" t="s">
        <v>758</v>
      </c>
      <c r="C330" s="94" t="s">
        <v>43</v>
      </c>
      <c r="D330" s="17">
        <v>0.62</v>
      </c>
      <c r="E330" s="76">
        <v>0.62</v>
      </c>
      <c r="F330" s="81"/>
    </row>
    <row r="331" spans="1:6" ht="25.5">
      <c r="A331" s="50" t="s">
        <v>500</v>
      </c>
      <c r="B331" s="39" t="s">
        <v>501</v>
      </c>
      <c r="C331" s="94" t="s">
        <v>43</v>
      </c>
      <c r="D331" s="12">
        <v>0.79</v>
      </c>
      <c r="E331" s="76">
        <v>0.79</v>
      </c>
      <c r="F331" s="81"/>
    </row>
    <row r="332" spans="1:6">
      <c r="A332" s="50" t="s">
        <v>502</v>
      </c>
      <c r="B332" s="39" t="s">
        <v>503</v>
      </c>
      <c r="C332" s="94"/>
      <c r="D332" s="17"/>
      <c r="E332" s="76"/>
      <c r="F332" s="81"/>
    </row>
    <row r="333" spans="1:6">
      <c r="A333" s="50" t="s">
        <v>504</v>
      </c>
      <c r="B333" s="39" t="s">
        <v>505</v>
      </c>
      <c r="C333" s="94" t="s">
        <v>43</v>
      </c>
      <c r="D333" s="12">
        <v>1.1200000000000001</v>
      </c>
      <c r="E333" s="76">
        <v>0.64</v>
      </c>
      <c r="F333" s="81"/>
    </row>
    <row r="334" spans="1:6">
      <c r="A334" s="50" t="s">
        <v>506</v>
      </c>
      <c r="B334" s="143" t="s">
        <v>507</v>
      </c>
      <c r="C334" s="94" t="s">
        <v>43</v>
      </c>
      <c r="D334" s="12">
        <v>2.34</v>
      </c>
      <c r="E334" s="76">
        <v>0.79</v>
      </c>
      <c r="F334" s="81"/>
    </row>
    <row r="335" spans="1:6">
      <c r="A335" s="50" t="s">
        <v>508</v>
      </c>
      <c r="B335" s="39" t="s">
        <v>509</v>
      </c>
      <c r="C335" s="94"/>
      <c r="D335" s="17"/>
      <c r="E335" s="76"/>
      <c r="F335" s="81"/>
    </row>
    <row r="336" spans="1:6">
      <c r="A336" s="50" t="s">
        <v>510</v>
      </c>
      <c r="B336" s="39" t="s">
        <v>511</v>
      </c>
      <c r="C336" s="94"/>
      <c r="D336" s="17"/>
      <c r="E336" s="76"/>
      <c r="F336" s="81"/>
    </row>
    <row r="337" spans="1:6">
      <c r="A337" s="50" t="s">
        <v>512</v>
      </c>
      <c r="B337" s="39" t="s">
        <v>513</v>
      </c>
      <c r="C337" s="94" t="s">
        <v>43</v>
      </c>
      <c r="D337" s="12">
        <v>2.33</v>
      </c>
      <c r="E337" s="76">
        <v>2.33</v>
      </c>
      <c r="F337" s="81"/>
    </row>
    <row r="338" spans="1:6" ht="25.5">
      <c r="A338" s="50" t="s">
        <v>514</v>
      </c>
      <c r="B338" s="39" t="s">
        <v>515</v>
      </c>
      <c r="C338" s="94" t="s">
        <v>43</v>
      </c>
      <c r="D338" s="12">
        <v>3.11</v>
      </c>
      <c r="E338" s="76">
        <v>3.11</v>
      </c>
      <c r="F338" s="81"/>
    </row>
    <row r="339" spans="1:6" ht="25.5">
      <c r="A339" s="50" t="s">
        <v>516</v>
      </c>
      <c r="B339" s="39" t="s">
        <v>517</v>
      </c>
      <c r="C339" s="94" t="s">
        <v>43</v>
      </c>
      <c r="D339" s="12">
        <v>2.33</v>
      </c>
      <c r="E339" s="76">
        <v>0.62</v>
      </c>
      <c r="F339" s="81"/>
    </row>
    <row r="340" spans="1:6">
      <c r="A340" s="83" t="s">
        <v>518</v>
      </c>
      <c r="B340" s="40" t="s">
        <v>519</v>
      </c>
      <c r="C340" s="97"/>
      <c r="D340" s="17"/>
      <c r="E340" s="76"/>
      <c r="F340" s="81"/>
    </row>
    <row r="341" spans="1:6" ht="25.5">
      <c r="A341" s="50" t="s">
        <v>186</v>
      </c>
      <c r="B341" s="39" t="s">
        <v>520</v>
      </c>
      <c r="C341" s="97"/>
      <c r="D341" s="17"/>
      <c r="E341" s="76"/>
      <c r="F341" s="81"/>
    </row>
    <row r="342" spans="1:6">
      <c r="A342" s="50" t="s">
        <v>521</v>
      </c>
      <c r="B342" s="39" t="s">
        <v>522</v>
      </c>
      <c r="C342" s="97"/>
      <c r="D342" s="17"/>
      <c r="E342" s="76"/>
      <c r="F342" s="81"/>
    </row>
    <row r="343" spans="1:6">
      <c r="A343" s="50" t="s">
        <v>523</v>
      </c>
      <c r="B343" s="12" t="s">
        <v>524</v>
      </c>
      <c r="C343" s="94" t="s">
        <v>43</v>
      </c>
      <c r="D343" s="17">
        <v>0.33</v>
      </c>
      <c r="E343" s="76">
        <v>0.33</v>
      </c>
      <c r="F343" s="81"/>
    </row>
    <row r="344" spans="1:6">
      <c r="A344" s="50" t="s">
        <v>525</v>
      </c>
      <c r="B344" s="17" t="s">
        <v>526</v>
      </c>
      <c r="C344" s="94" t="s">
        <v>43</v>
      </c>
      <c r="D344" s="17">
        <v>0.44</v>
      </c>
      <c r="E344" s="76">
        <v>0.44</v>
      </c>
      <c r="F344" s="81"/>
    </row>
    <row r="345" spans="1:6">
      <c r="A345" s="50" t="s">
        <v>527</v>
      </c>
      <c r="B345" s="44" t="s">
        <v>528</v>
      </c>
      <c r="C345" s="94"/>
      <c r="D345" s="17"/>
      <c r="E345" s="76"/>
      <c r="F345" s="81"/>
    </row>
    <row r="346" spans="1:6">
      <c r="A346" s="50" t="s">
        <v>532</v>
      </c>
      <c r="B346" s="44" t="s">
        <v>533</v>
      </c>
      <c r="C346" s="94"/>
      <c r="D346" s="17"/>
      <c r="E346" s="76"/>
      <c r="F346" s="81"/>
    </row>
    <row r="347" spans="1:6">
      <c r="A347" s="50" t="s">
        <v>529</v>
      </c>
      <c r="B347" s="12" t="s">
        <v>530</v>
      </c>
      <c r="C347" s="94" t="s">
        <v>43</v>
      </c>
      <c r="D347" s="12">
        <v>1.53</v>
      </c>
      <c r="E347" s="100" t="s">
        <v>531</v>
      </c>
      <c r="F347" s="81"/>
    </row>
    <row r="348" spans="1:6">
      <c r="A348" s="50" t="s">
        <v>534</v>
      </c>
      <c r="B348" s="12" t="s">
        <v>535</v>
      </c>
      <c r="C348" s="94" t="s">
        <v>43</v>
      </c>
      <c r="D348" s="12">
        <v>1.53</v>
      </c>
      <c r="E348" s="100" t="s">
        <v>531</v>
      </c>
      <c r="F348" s="81"/>
    </row>
    <row r="349" spans="1:6" ht="25.5">
      <c r="A349" s="50" t="s">
        <v>536</v>
      </c>
      <c r="B349" s="12" t="s">
        <v>537</v>
      </c>
      <c r="C349" s="94"/>
      <c r="D349" s="12"/>
      <c r="E349" s="76"/>
      <c r="F349" s="81"/>
    </row>
    <row r="350" spans="1:6">
      <c r="A350" s="50" t="s">
        <v>538</v>
      </c>
      <c r="B350" s="12" t="s">
        <v>539</v>
      </c>
      <c r="C350" s="94"/>
      <c r="D350" s="12"/>
      <c r="E350" s="76"/>
      <c r="F350" s="81"/>
    </row>
    <row r="351" spans="1:6">
      <c r="A351" s="50" t="s">
        <v>540</v>
      </c>
      <c r="B351" s="12" t="s">
        <v>530</v>
      </c>
      <c r="C351" s="94" t="s">
        <v>43</v>
      </c>
      <c r="D351" s="12">
        <v>3.02</v>
      </c>
      <c r="E351" s="100" t="s">
        <v>531</v>
      </c>
      <c r="F351" s="81"/>
    </row>
    <row r="352" spans="1:6">
      <c r="A352" s="50" t="s">
        <v>542</v>
      </c>
      <c r="B352" s="12" t="s">
        <v>535</v>
      </c>
      <c r="C352" s="94" t="s">
        <v>43</v>
      </c>
      <c r="D352" s="12">
        <v>3.02</v>
      </c>
      <c r="E352" s="100" t="s">
        <v>531</v>
      </c>
      <c r="F352" s="81"/>
    </row>
    <row r="353" spans="1:6" ht="25.5">
      <c r="A353" s="50" t="s">
        <v>541</v>
      </c>
      <c r="B353" s="12" t="s">
        <v>543</v>
      </c>
      <c r="C353" s="94"/>
      <c r="D353" s="12"/>
      <c r="E353" s="76"/>
      <c r="F353" s="81"/>
    </row>
    <row r="354" spans="1:6">
      <c r="A354" s="50" t="s">
        <v>544</v>
      </c>
      <c r="B354" s="12" t="s">
        <v>530</v>
      </c>
      <c r="C354" s="94" t="s">
        <v>43</v>
      </c>
      <c r="D354" s="12">
        <v>1.53</v>
      </c>
      <c r="E354" s="100" t="s">
        <v>531</v>
      </c>
      <c r="F354" s="81"/>
    </row>
    <row r="355" spans="1:6">
      <c r="A355" s="50" t="s">
        <v>545</v>
      </c>
      <c r="B355" s="12" t="s">
        <v>535</v>
      </c>
      <c r="C355" s="94" t="s">
        <v>43</v>
      </c>
      <c r="D355" s="12">
        <v>1.53</v>
      </c>
      <c r="E355" s="100" t="s">
        <v>531</v>
      </c>
      <c r="F355" s="81"/>
    </row>
    <row r="356" spans="1:6">
      <c r="A356" s="50" t="s">
        <v>188</v>
      </c>
      <c r="B356" s="12" t="s">
        <v>546</v>
      </c>
      <c r="C356" s="94"/>
      <c r="D356" s="12"/>
      <c r="E356" s="76"/>
      <c r="F356" s="81"/>
    </row>
    <row r="357" spans="1:6" ht="25.5">
      <c r="A357" s="50" t="s">
        <v>547</v>
      </c>
      <c r="B357" s="12" t="s">
        <v>548</v>
      </c>
      <c r="C357" s="94"/>
      <c r="D357" s="12"/>
      <c r="E357" s="76"/>
      <c r="F357" s="81"/>
    </row>
    <row r="358" spans="1:6">
      <c r="A358" s="50" t="s">
        <v>549</v>
      </c>
      <c r="B358" s="12" t="s">
        <v>550</v>
      </c>
      <c r="C358" s="94"/>
      <c r="D358" s="12"/>
      <c r="E358" s="76"/>
      <c r="F358" s="81"/>
    </row>
    <row r="359" spans="1:6" ht="51">
      <c r="A359" s="50" t="s">
        <v>551</v>
      </c>
      <c r="B359" s="12" t="s">
        <v>552</v>
      </c>
      <c r="C359" s="94" t="s">
        <v>43</v>
      </c>
      <c r="D359" s="12">
        <v>2.54</v>
      </c>
      <c r="E359" s="76">
        <v>0.86</v>
      </c>
      <c r="F359" s="81"/>
    </row>
    <row r="360" spans="1:6" ht="63.75">
      <c r="A360" s="50" t="s">
        <v>553</v>
      </c>
      <c r="B360" s="12" t="s">
        <v>554</v>
      </c>
      <c r="C360" s="94"/>
      <c r="D360" s="12"/>
      <c r="E360" s="76"/>
      <c r="F360" s="81"/>
    </row>
    <row r="361" spans="1:6" ht="38.25">
      <c r="A361" s="50" t="s">
        <v>555</v>
      </c>
      <c r="B361" s="12" t="s">
        <v>556</v>
      </c>
      <c r="C361" s="94" t="s">
        <v>43</v>
      </c>
      <c r="D361" s="12">
        <v>1.87</v>
      </c>
      <c r="E361" s="76">
        <v>0.44</v>
      </c>
      <c r="F361" s="81"/>
    </row>
    <row r="362" spans="1:6" ht="51">
      <c r="A362" s="50" t="s">
        <v>557</v>
      </c>
      <c r="B362" s="12" t="s">
        <v>558</v>
      </c>
      <c r="C362" s="94" t="s">
        <v>43</v>
      </c>
      <c r="D362" s="12">
        <v>1.53</v>
      </c>
      <c r="E362" s="76">
        <v>0.44</v>
      </c>
      <c r="F362" s="81"/>
    </row>
    <row r="363" spans="1:6">
      <c r="A363" s="50" t="s">
        <v>559</v>
      </c>
      <c r="B363" s="12" t="s">
        <v>560</v>
      </c>
      <c r="C363" s="94"/>
      <c r="D363" s="12"/>
      <c r="E363" s="76"/>
      <c r="F363" s="81"/>
    </row>
    <row r="364" spans="1:6" ht="25.5">
      <c r="A364" s="50" t="s">
        <v>561</v>
      </c>
      <c r="B364" s="12" t="s">
        <v>562</v>
      </c>
      <c r="C364" s="94"/>
      <c r="D364" s="12"/>
      <c r="E364" s="76"/>
      <c r="F364" s="81"/>
    </row>
    <row r="365" spans="1:6">
      <c r="A365" s="50" t="s">
        <v>563</v>
      </c>
      <c r="B365" s="12" t="s">
        <v>530</v>
      </c>
      <c r="C365" s="94" t="s">
        <v>43</v>
      </c>
      <c r="D365" s="12">
        <v>1.38</v>
      </c>
      <c r="E365" s="76">
        <v>0.28999999999999998</v>
      </c>
      <c r="F365" s="81"/>
    </row>
    <row r="366" spans="1:6">
      <c r="A366" s="50" t="s">
        <v>564</v>
      </c>
      <c r="B366" s="12" t="s">
        <v>535</v>
      </c>
      <c r="C366" s="94" t="s">
        <v>43</v>
      </c>
      <c r="D366" s="12">
        <v>1.38</v>
      </c>
      <c r="E366" s="76">
        <v>0.23</v>
      </c>
      <c r="F366" s="81"/>
    </row>
    <row r="367" spans="1:6" ht="25.5">
      <c r="A367" s="50" t="s">
        <v>565</v>
      </c>
      <c r="B367" s="12" t="s">
        <v>566</v>
      </c>
      <c r="C367" s="94"/>
      <c r="D367" s="12"/>
      <c r="E367" s="76"/>
      <c r="F367" s="81"/>
    </row>
    <row r="368" spans="1:6">
      <c r="A368" s="50" t="s">
        <v>567</v>
      </c>
      <c r="B368" s="12" t="s">
        <v>568</v>
      </c>
      <c r="C368" s="94"/>
      <c r="D368" s="12"/>
      <c r="E368" s="76"/>
      <c r="F368" s="81"/>
    </row>
    <row r="369" spans="1:6" ht="25.5">
      <c r="A369" s="50" t="s">
        <v>569</v>
      </c>
      <c r="B369" s="12" t="s">
        <v>570</v>
      </c>
      <c r="C369" s="94" t="s">
        <v>43</v>
      </c>
      <c r="D369" s="12">
        <v>1.95</v>
      </c>
      <c r="E369" s="76">
        <v>0.66</v>
      </c>
      <c r="F369" s="81"/>
    </row>
    <row r="370" spans="1:6" ht="38.25">
      <c r="A370" s="50" t="s">
        <v>571</v>
      </c>
      <c r="B370" s="12" t="s">
        <v>572</v>
      </c>
      <c r="C370" s="94" t="s">
        <v>43</v>
      </c>
      <c r="D370" s="12">
        <v>2.44</v>
      </c>
      <c r="E370" s="76">
        <v>0.83</v>
      </c>
      <c r="F370" s="81"/>
    </row>
    <row r="371" spans="1:6" ht="25.5">
      <c r="A371" s="50" t="s">
        <v>573</v>
      </c>
      <c r="B371" s="12" t="s">
        <v>574</v>
      </c>
      <c r="C371" s="94" t="s">
        <v>43</v>
      </c>
      <c r="D371" s="12">
        <v>2.54</v>
      </c>
      <c r="E371" s="76">
        <v>0.86</v>
      </c>
      <c r="F371" s="81"/>
    </row>
    <row r="372" spans="1:6" ht="25.5">
      <c r="A372" s="50" t="s">
        <v>751</v>
      </c>
      <c r="B372" s="12" t="s">
        <v>752</v>
      </c>
      <c r="C372" s="94" t="s">
        <v>43</v>
      </c>
      <c r="D372" s="12">
        <v>1.95</v>
      </c>
      <c r="E372" s="76">
        <v>0.66</v>
      </c>
      <c r="F372" s="81"/>
    </row>
    <row r="373" spans="1:6">
      <c r="A373" s="83" t="s">
        <v>575</v>
      </c>
      <c r="B373" s="40" t="s">
        <v>576</v>
      </c>
      <c r="C373" s="97"/>
      <c r="D373" s="17"/>
      <c r="E373" s="76"/>
      <c r="F373" s="81"/>
    </row>
    <row r="374" spans="1:6" ht="63.75">
      <c r="A374" s="50" t="s">
        <v>196</v>
      </c>
      <c r="B374" s="39" t="s">
        <v>577</v>
      </c>
      <c r="C374" s="97"/>
      <c r="D374" s="17"/>
      <c r="E374" s="76"/>
      <c r="F374" s="81"/>
    </row>
    <row r="375" spans="1:6">
      <c r="A375" s="50" t="s">
        <v>578</v>
      </c>
      <c r="B375" s="39" t="s">
        <v>579</v>
      </c>
      <c r="C375" s="94" t="s">
        <v>43</v>
      </c>
      <c r="D375" s="17">
        <v>1.35</v>
      </c>
      <c r="E375" s="76">
        <v>0.16</v>
      </c>
      <c r="F375" s="81"/>
    </row>
    <row r="376" spans="1:6">
      <c r="A376" s="143" t="s">
        <v>197</v>
      </c>
      <c r="B376" s="143" t="s">
        <v>580</v>
      </c>
      <c r="C376" s="94" t="s">
        <v>43</v>
      </c>
      <c r="D376" s="12">
        <v>2.11</v>
      </c>
      <c r="E376" s="76">
        <v>0.99</v>
      </c>
      <c r="F376" s="81"/>
    </row>
    <row r="377" spans="1:6">
      <c r="A377" s="143" t="s">
        <v>581</v>
      </c>
      <c r="B377" s="143" t="s">
        <v>582</v>
      </c>
      <c r="C377" s="94" t="s">
        <v>43</v>
      </c>
      <c r="D377" s="12">
        <v>1.96</v>
      </c>
      <c r="E377" s="76">
        <v>0.83</v>
      </c>
      <c r="F377" s="81"/>
    </row>
    <row r="378" spans="1:6">
      <c r="A378" s="50" t="s">
        <v>583</v>
      </c>
      <c r="B378" s="12" t="s">
        <v>584</v>
      </c>
      <c r="C378" s="94"/>
      <c r="D378" s="17"/>
      <c r="E378" s="76"/>
      <c r="F378" s="81"/>
    </row>
    <row r="379" spans="1:6" ht="51">
      <c r="A379" s="50" t="s">
        <v>585</v>
      </c>
      <c r="B379" s="12" t="s">
        <v>586</v>
      </c>
      <c r="C379" s="94" t="s">
        <v>43</v>
      </c>
      <c r="D379" s="12">
        <v>1.17</v>
      </c>
      <c r="E379" s="76">
        <v>0.49</v>
      </c>
      <c r="F379" s="81"/>
    </row>
    <row r="380" spans="1:6">
      <c r="A380" s="50" t="s">
        <v>587</v>
      </c>
      <c r="B380" s="12" t="s">
        <v>588</v>
      </c>
      <c r="C380" s="94"/>
      <c r="D380" s="12"/>
      <c r="E380" s="76"/>
      <c r="F380" s="81"/>
    </row>
    <row r="381" spans="1:6" ht="25.5">
      <c r="A381" s="50" t="s">
        <v>589</v>
      </c>
      <c r="B381" s="12" t="s">
        <v>590</v>
      </c>
      <c r="C381" s="94"/>
      <c r="D381" s="17"/>
      <c r="E381" s="76"/>
      <c r="F381" s="81"/>
    </row>
    <row r="382" spans="1:6">
      <c r="A382" s="50" t="s">
        <v>591</v>
      </c>
      <c r="B382" s="39" t="s">
        <v>198</v>
      </c>
      <c r="C382" s="94" t="s">
        <v>43</v>
      </c>
      <c r="D382" s="12">
        <v>1.68</v>
      </c>
      <c r="E382" s="76">
        <v>1.04</v>
      </c>
      <c r="F382" s="81"/>
    </row>
    <row r="383" spans="1:6" ht="38.25">
      <c r="A383" s="50" t="s">
        <v>592</v>
      </c>
      <c r="B383" s="12" t="s">
        <v>593</v>
      </c>
      <c r="C383" s="94"/>
      <c r="D383" s="12"/>
      <c r="E383" s="76"/>
      <c r="F383" s="81"/>
    </row>
    <row r="384" spans="1:6">
      <c r="A384" s="50" t="s">
        <v>594</v>
      </c>
      <c r="B384" s="12" t="s">
        <v>198</v>
      </c>
      <c r="C384" s="94" t="s">
        <v>43</v>
      </c>
      <c r="D384" s="98">
        <v>2.2000000000000002</v>
      </c>
      <c r="E384" s="76">
        <v>1.56</v>
      </c>
      <c r="F384" s="81"/>
    </row>
    <row r="385" spans="1:6" ht="25.5">
      <c r="A385" s="50" t="s">
        <v>595</v>
      </c>
      <c r="B385" s="12" t="s">
        <v>596</v>
      </c>
      <c r="C385" s="94"/>
      <c r="D385" s="12"/>
      <c r="E385" s="76"/>
      <c r="F385" s="81"/>
    </row>
    <row r="386" spans="1:6">
      <c r="A386" s="50" t="s">
        <v>597</v>
      </c>
      <c r="B386" s="12" t="s">
        <v>198</v>
      </c>
      <c r="C386" s="94" t="s">
        <v>43</v>
      </c>
      <c r="D386" s="12">
        <v>1.56</v>
      </c>
      <c r="E386" s="76">
        <v>0.9</v>
      </c>
      <c r="F386" s="81"/>
    </row>
    <row r="387" spans="1:6" ht="25.5">
      <c r="A387" s="50" t="s">
        <v>598</v>
      </c>
      <c r="B387" s="12" t="s">
        <v>599</v>
      </c>
      <c r="C387" s="94"/>
      <c r="D387" s="12"/>
      <c r="E387" s="76"/>
      <c r="F387" s="81"/>
    </row>
    <row r="388" spans="1:6">
      <c r="A388" s="50" t="s">
        <v>600</v>
      </c>
      <c r="B388" s="12" t="s">
        <v>198</v>
      </c>
      <c r="C388" s="94" t="s">
        <v>43</v>
      </c>
      <c r="D388" s="12">
        <v>2.0299999999999998</v>
      </c>
      <c r="E388" s="76">
        <v>1.17</v>
      </c>
      <c r="F388" s="81"/>
    </row>
    <row r="389" spans="1:6">
      <c r="A389" s="50" t="s">
        <v>762</v>
      </c>
      <c r="B389" s="12" t="s">
        <v>761</v>
      </c>
      <c r="C389" s="94"/>
      <c r="D389" s="12"/>
      <c r="E389" s="76"/>
      <c r="F389" s="81"/>
    </row>
    <row r="390" spans="1:6" ht="25.5">
      <c r="A390" s="50" t="s">
        <v>764</v>
      </c>
      <c r="B390" s="12" t="s">
        <v>763</v>
      </c>
      <c r="C390" s="94"/>
      <c r="D390" s="12"/>
      <c r="E390" s="76"/>
      <c r="F390" s="81"/>
    </row>
    <row r="391" spans="1:6">
      <c r="A391" s="144" t="s">
        <v>765</v>
      </c>
      <c r="B391" s="12" t="s">
        <v>582</v>
      </c>
      <c r="C391" s="119" t="s">
        <v>43</v>
      </c>
      <c r="D391" s="12">
        <v>2.06</v>
      </c>
      <c r="E391" s="76">
        <v>0.56000000000000005</v>
      </c>
      <c r="F391" s="81"/>
    </row>
    <row r="392" spans="1:6" ht="25.5">
      <c r="A392" s="50" t="s">
        <v>767</v>
      </c>
      <c r="B392" s="118" t="s">
        <v>766</v>
      </c>
      <c r="C392" s="94"/>
      <c r="D392" s="12"/>
      <c r="E392" s="76"/>
      <c r="F392" s="81"/>
    </row>
    <row r="393" spans="1:6" ht="38.25">
      <c r="A393" s="144" t="s">
        <v>769</v>
      </c>
      <c r="B393" s="144" t="s">
        <v>768</v>
      </c>
      <c r="C393" s="119" t="s">
        <v>43</v>
      </c>
      <c r="D393" s="12">
        <v>1.22</v>
      </c>
      <c r="E393" s="100" t="s">
        <v>531</v>
      </c>
      <c r="F393" s="81"/>
    </row>
    <row r="394" spans="1:6">
      <c r="A394" s="83" t="s">
        <v>607</v>
      </c>
      <c r="B394" s="2" t="s">
        <v>608</v>
      </c>
      <c r="C394" s="94"/>
      <c r="D394" s="12"/>
      <c r="E394" s="76"/>
      <c r="F394" s="81"/>
    </row>
    <row r="395" spans="1:6">
      <c r="A395" s="82" t="s">
        <v>602</v>
      </c>
      <c r="B395" s="39" t="s">
        <v>601</v>
      </c>
      <c r="C395" s="94"/>
      <c r="D395" s="17"/>
      <c r="E395" s="76"/>
      <c r="F395" s="81"/>
    </row>
    <row r="396" spans="1:6">
      <c r="A396" s="82" t="s">
        <v>603</v>
      </c>
      <c r="B396" s="39" t="s">
        <v>604</v>
      </c>
      <c r="C396" s="94"/>
      <c r="D396" s="17"/>
      <c r="E396" s="76"/>
      <c r="F396" s="81"/>
    </row>
    <row r="397" spans="1:6">
      <c r="A397" s="82" t="s">
        <v>605</v>
      </c>
      <c r="B397" s="143" t="s">
        <v>606</v>
      </c>
      <c r="C397" s="94" t="s">
        <v>43</v>
      </c>
      <c r="D397" s="45">
        <v>1.27</v>
      </c>
      <c r="E397" s="76">
        <v>1.27</v>
      </c>
      <c r="F397" s="81"/>
    </row>
    <row r="398" spans="1:6">
      <c r="A398" s="82" t="s">
        <v>610</v>
      </c>
      <c r="B398" s="143" t="s">
        <v>611</v>
      </c>
      <c r="C398" s="94" t="s">
        <v>43</v>
      </c>
      <c r="D398" s="45">
        <v>0.49</v>
      </c>
      <c r="E398" s="76">
        <v>0.49</v>
      </c>
      <c r="F398" s="81"/>
    </row>
    <row r="399" spans="1:6">
      <c r="A399" s="143" t="s">
        <v>612</v>
      </c>
      <c r="B399" s="143" t="s">
        <v>613</v>
      </c>
      <c r="C399" s="94" t="s">
        <v>43</v>
      </c>
      <c r="D399" s="45">
        <v>0.77</v>
      </c>
      <c r="E399" s="76">
        <v>0.77</v>
      </c>
      <c r="F399" s="81"/>
    </row>
    <row r="400" spans="1:6">
      <c r="A400" s="39" t="s">
        <v>614</v>
      </c>
      <c r="B400" s="39" t="s">
        <v>615</v>
      </c>
      <c r="C400" s="94" t="s">
        <v>43</v>
      </c>
      <c r="D400" s="45">
        <v>5.67</v>
      </c>
      <c r="E400" s="76">
        <v>5.67</v>
      </c>
      <c r="F400" s="81"/>
    </row>
    <row r="401" spans="1:6">
      <c r="A401" s="14" t="s">
        <v>254</v>
      </c>
      <c r="B401" s="14"/>
      <c r="C401" s="14"/>
      <c r="D401" s="14"/>
      <c r="E401" s="14"/>
      <c r="F401" s="14"/>
    </row>
  </sheetData>
  <mergeCells count="4">
    <mergeCell ref="A7:F7"/>
    <mergeCell ref="A8:F8"/>
    <mergeCell ref="A207:F207"/>
    <mergeCell ref="A208:F208"/>
  </mergeCells>
  <pageMargins left="0.70866141732283472" right="0.70866141732283472" top="0.74803149606299213" bottom="0.74803149606299213" header="0.31496062992125984" footer="0.31496062992125984"/>
  <pageSetup paperSize="9"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162"/>
  <sheetViews>
    <sheetView workbookViewId="0">
      <selection activeCell="G14" sqref="G14"/>
    </sheetView>
  </sheetViews>
  <sheetFormatPr defaultRowHeight="15"/>
  <cols>
    <col min="1" max="1" width="9.28515625" customWidth="1"/>
    <col min="2" max="2" width="53.85546875" customWidth="1"/>
    <col min="3" max="3" width="14" customWidth="1"/>
    <col min="4" max="4" width="14.28515625" customWidth="1"/>
  </cols>
  <sheetData>
    <row r="1" spans="1:4" ht="15.75">
      <c r="C1" s="3" t="s">
        <v>17</v>
      </c>
      <c r="D1" s="3"/>
    </row>
    <row r="2" spans="1:4" ht="15.75">
      <c r="C2" s="3" t="s">
        <v>299</v>
      </c>
      <c r="D2" s="3"/>
    </row>
    <row r="3" spans="1:4" ht="15.75">
      <c r="C3" s="3" t="s">
        <v>37</v>
      </c>
      <c r="D3" s="3"/>
    </row>
    <row r="4" spans="1:4" ht="15.75">
      <c r="C4" s="101"/>
      <c r="D4" s="3" t="s">
        <v>743</v>
      </c>
    </row>
    <row r="5" spans="1:4" ht="15.75">
      <c r="C5" s="102" t="s">
        <v>38</v>
      </c>
      <c r="D5" s="103" t="s">
        <v>742</v>
      </c>
    </row>
    <row r="6" spans="1:4" ht="18.75" customHeight="1">
      <c r="A6" s="224" t="s">
        <v>744</v>
      </c>
      <c r="B6" s="224"/>
      <c r="C6" s="224"/>
      <c r="D6" s="224"/>
    </row>
    <row r="7" spans="1:4">
      <c r="A7" s="223" t="s">
        <v>745</v>
      </c>
      <c r="B7" s="223"/>
      <c r="C7" s="223"/>
      <c r="D7" s="223"/>
    </row>
    <row r="8" spans="1:4" ht="38.25">
      <c r="A8" s="93" t="s">
        <v>746</v>
      </c>
      <c r="B8" s="93" t="s">
        <v>47</v>
      </c>
      <c r="C8" s="99" t="s">
        <v>296</v>
      </c>
      <c r="D8" s="99" t="s">
        <v>297</v>
      </c>
    </row>
    <row r="9" spans="1:4" ht="15.75">
      <c r="A9" s="93"/>
      <c r="B9" s="107" t="s">
        <v>747</v>
      </c>
      <c r="C9" s="99"/>
      <c r="D9" s="99"/>
    </row>
    <row r="10" spans="1:4">
      <c r="A10" s="83" t="s">
        <v>301</v>
      </c>
      <c r="B10" s="73" t="s">
        <v>741</v>
      </c>
      <c r="C10" s="17"/>
      <c r="D10" s="17"/>
    </row>
    <row r="11" spans="1:4">
      <c r="A11" s="50" t="s">
        <v>46</v>
      </c>
      <c r="B11" s="39" t="s">
        <v>303</v>
      </c>
      <c r="C11" s="50">
        <v>0.23</v>
      </c>
      <c r="D11" s="76">
        <v>0.23</v>
      </c>
    </row>
    <row r="12" spans="1:4">
      <c r="A12" s="83" t="s">
        <v>317</v>
      </c>
      <c r="B12" s="40" t="s">
        <v>316</v>
      </c>
      <c r="C12" s="50"/>
      <c r="D12" s="76"/>
    </row>
    <row r="13" spans="1:4">
      <c r="A13" s="50" t="s">
        <v>62</v>
      </c>
      <c r="B13" s="39" t="s">
        <v>318</v>
      </c>
      <c r="C13" s="50"/>
      <c r="D13" s="76"/>
    </row>
    <row r="14" spans="1:4" ht="25.5">
      <c r="A14" s="50" t="s">
        <v>64</v>
      </c>
      <c r="B14" s="39" t="s">
        <v>223</v>
      </c>
      <c r="C14" s="50">
        <v>0.16</v>
      </c>
      <c r="D14" s="76">
        <v>0.16</v>
      </c>
    </row>
    <row r="15" spans="1:4">
      <c r="A15" s="50" t="s">
        <v>65</v>
      </c>
      <c r="B15" s="39" t="s">
        <v>66</v>
      </c>
      <c r="C15" s="50">
        <v>0.23</v>
      </c>
      <c r="D15" s="76">
        <v>0.05</v>
      </c>
    </row>
    <row r="16" spans="1:4">
      <c r="A16" s="50" t="s">
        <v>67</v>
      </c>
      <c r="B16" s="39" t="s">
        <v>319</v>
      </c>
      <c r="C16" s="50"/>
      <c r="D16" s="76"/>
    </row>
    <row r="17" spans="1:4">
      <c r="A17" s="50" t="s">
        <v>69</v>
      </c>
      <c r="B17" s="39" t="s">
        <v>70</v>
      </c>
      <c r="C17" s="50">
        <v>0.23</v>
      </c>
      <c r="D17" s="76">
        <v>0.05</v>
      </c>
    </row>
    <row r="18" spans="1:4">
      <c r="A18" s="50" t="s">
        <v>72</v>
      </c>
      <c r="B18" s="39" t="s">
        <v>321</v>
      </c>
      <c r="C18" s="50"/>
      <c r="D18" s="76"/>
    </row>
    <row r="19" spans="1:4">
      <c r="A19" s="50" t="s">
        <v>74</v>
      </c>
      <c r="B19" s="39" t="s">
        <v>71</v>
      </c>
      <c r="C19" s="50">
        <v>0.75</v>
      </c>
      <c r="D19" s="76">
        <v>0.49</v>
      </c>
    </row>
    <row r="20" spans="1:4">
      <c r="A20" s="50" t="s">
        <v>75</v>
      </c>
      <c r="B20" s="39" t="s">
        <v>76</v>
      </c>
      <c r="C20" s="50">
        <v>0.23</v>
      </c>
      <c r="D20" s="76">
        <v>0.05</v>
      </c>
    </row>
    <row r="21" spans="1:4">
      <c r="A21" s="50" t="s">
        <v>322</v>
      </c>
      <c r="B21" s="39" t="s">
        <v>323</v>
      </c>
      <c r="C21" s="50"/>
      <c r="D21" s="76"/>
    </row>
    <row r="22" spans="1:4">
      <c r="A22" s="50" t="s">
        <v>324</v>
      </c>
      <c r="B22" s="39" t="s">
        <v>82</v>
      </c>
      <c r="C22" s="50">
        <v>0.44</v>
      </c>
      <c r="D22" s="76">
        <v>0.28999999999999998</v>
      </c>
    </row>
    <row r="23" spans="1:4">
      <c r="A23" s="50" t="s">
        <v>325</v>
      </c>
      <c r="B23" s="39" t="s">
        <v>84</v>
      </c>
      <c r="C23" s="50">
        <v>0.39</v>
      </c>
      <c r="D23" s="76">
        <v>0.23</v>
      </c>
    </row>
    <row r="24" spans="1:4" ht="15.75">
      <c r="A24" s="50"/>
      <c r="B24" s="109" t="s">
        <v>750</v>
      </c>
      <c r="C24" s="111">
        <v>2.27</v>
      </c>
      <c r="D24" s="112">
        <v>1.32</v>
      </c>
    </row>
    <row r="25" spans="1:4" ht="15.75" customHeight="1">
      <c r="A25" s="50"/>
      <c r="B25" s="109" t="s">
        <v>749</v>
      </c>
      <c r="C25" s="111">
        <v>2.2200000000000002</v>
      </c>
      <c r="D25" s="112">
        <v>1.26</v>
      </c>
    </row>
    <row r="26" spans="1:4" ht="16.5" customHeight="1">
      <c r="A26" s="50"/>
      <c r="B26" s="110" t="s">
        <v>748</v>
      </c>
      <c r="C26" s="83"/>
      <c r="D26" s="81"/>
    </row>
    <row r="27" spans="1:4" ht="13.5" customHeight="1">
      <c r="A27" s="83" t="s">
        <v>301</v>
      </c>
      <c r="B27" s="73" t="s">
        <v>741</v>
      </c>
      <c r="C27" s="17"/>
      <c r="D27" s="17"/>
    </row>
    <row r="28" spans="1:4" ht="13.5" customHeight="1">
      <c r="A28" s="50" t="s">
        <v>46</v>
      </c>
      <c r="B28" s="39" t="s">
        <v>303</v>
      </c>
      <c r="C28" s="50">
        <v>0.23</v>
      </c>
      <c r="D28" s="76">
        <v>0.23</v>
      </c>
    </row>
    <row r="29" spans="1:4" ht="13.5" customHeight="1">
      <c r="A29" s="50" t="s">
        <v>57</v>
      </c>
      <c r="B29" s="39" t="s">
        <v>304</v>
      </c>
      <c r="C29" s="83"/>
      <c r="D29" s="81"/>
    </row>
    <row r="30" spans="1:4" ht="13.5" customHeight="1">
      <c r="A30" s="50" t="s">
        <v>309</v>
      </c>
      <c r="B30" s="39" t="s">
        <v>310</v>
      </c>
      <c r="C30" s="50">
        <v>0.56000000000000005</v>
      </c>
      <c r="D30" s="76">
        <v>0.56000000000000005</v>
      </c>
    </row>
    <row r="31" spans="1:4" ht="13.5" customHeight="1">
      <c r="A31" s="83" t="s">
        <v>518</v>
      </c>
      <c r="B31" s="40" t="s">
        <v>519</v>
      </c>
      <c r="C31" s="50"/>
      <c r="D31" s="76"/>
    </row>
    <row r="32" spans="1:4" ht="26.25" customHeight="1">
      <c r="A32" s="50" t="s">
        <v>186</v>
      </c>
      <c r="B32" s="39" t="s">
        <v>520</v>
      </c>
      <c r="C32" s="50"/>
      <c r="D32" s="76"/>
    </row>
    <row r="33" spans="1:4" ht="13.5" customHeight="1">
      <c r="A33" s="50" t="s">
        <v>521</v>
      </c>
      <c r="B33" s="39" t="s">
        <v>522</v>
      </c>
      <c r="C33" s="50"/>
      <c r="D33" s="76"/>
    </row>
    <row r="34" spans="1:4" ht="13.5" customHeight="1">
      <c r="A34" s="50" t="s">
        <v>525</v>
      </c>
      <c r="B34" s="17" t="s">
        <v>526</v>
      </c>
      <c r="C34" s="17">
        <v>0.44</v>
      </c>
      <c r="D34" s="76">
        <v>0.44</v>
      </c>
    </row>
    <row r="35" spans="1:4" ht="13.5" customHeight="1">
      <c r="A35" s="50" t="s">
        <v>188</v>
      </c>
      <c r="B35" s="12" t="s">
        <v>546</v>
      </c>
      <c r="C35" s="17"/>
      <c r="D35" s="76"/>
    </row>
    <row r="36" spans="1:4" ht="13.5" customHeight="1">
      <c r="A36" s="50" t="s">
        <v>559</v>
      </c>
      <c r="B36" s="12" t="s">
        <v>560</v>
      </c>
      <c r="C36" s="17"/>
      <c r="D36" s="76"/>
    </row>
    <row r="37" spans="1:4" ht="27" customHeight="1">
      <c r="A37" s="50" t="s">
        <v>569</v>
      </c>
      <c r="B37" s="12" t="s">
        <v>570</v>
      </c>
      <c r="C37" s="12">
        <v>1.95</v>
      </c>
      <c r="D37" s="76">
        <v>0.66</v>
      </c>
    </row>
    <row r="38" spans="1:4" ht="39" customHeight="1">
      <c r="A38" s="50" t="s">
        <v>571</v>
      </c>
      <c r="B38" s="12" t="s">
        <v>572</v>
      </c>
      <c r="C38" s="12">
        <v>2.44</v>
      </c>
      <c r="D38" s="76">
        <v>0.83</v>
      </c>
    </row>
    <row r="39" spans="1:4" ht="27" customHeight="1">
      <c r="A39" s="50" t="s">
        <v>751</v>
      </c>
      <c r="B39" s="12" t="s">
        <v>752</v>
      </c>
      <c r="C39" s="12">
        <v>1.95</v>
      </c>
      <c r="D39" s="76">
        <v>0.66</v>
      </c>
    </row>
    <row r="40" spans="1:4" ht="15" customHeight="1">
      <c r="A40" s="50"/>
      <c r="B40" s="109" t="s">
        <v>753</v>
      </c>
      <c r="C40" s="113">
        <f>SUM(C28:C39)</f>
        <v>7.57</v>
      </c>
      <c r="D40" s="112">
        <f>SUM(D28:D39)</f>
        <v>3.38</v>
      </c>
    </row>
    <row r="41" spans="1:4" ht="16.5" customHeight="1">
      <c r="A41" s="50"/>
      <c r="B41" s="114" t="s">
        <v>754</v>
      </c>
      <c r="C41" s="12"/>
      <c r="D41" s="76"/>
    </row>
    <row r="42" spans="1:4" ht="13.5" customHeight="1">
      <c r="A42" s="83" t="s">
        <v>301</v>
      </c>
      <c r="B42" s="73" t="s">
        <v>741</v>
      </c>
      <c r="C42" s="50"/>
      <c r="D42" s="76"/>
    </row>
    <row r="43" spans="1:4">
      <c r="A43" s="50" t="s">
        <v>46</v>
      </c>
      <c r="B43" s="39" t="s">
        <v>303</v>
      </c>
      <c r="C43" s="50">
        <v>0.23</v>
      </c>
      <c r="D43" s="76">
        <v>0.23</v>
      </c>
    </row>
    <row r="44" spans="1:4">
      <c r="A44" s="50" t="s">
        <v>57</v>
      </c>
      <c r="B44" s="39" t="s">
        <v>304</v>
      </c>
      <c r="C44" s="83"/>
      <c r="D44" s="81"/>
    </row>
    <row r="45" spans="1:4">
      <c r="A45" s="50" t="s">
        <v>309</v>
      </c>
      <c r="B45" s="39" t="s">
        <v>310</v>
      </c>
      <c r="C45" s="50">
        <v>0.56000000000000005</v>
      </c>
      <c r="D45" s="76">
        <v>0.56000000000000005</v>
      </c>
    </row>
    <row r="46" spans="1:4">
      <c r="A46" s="50" t="s">
        <v>60</v>
      </c>
      <c r="B46" s="39" t="s">
        <v>311</v>
      </c>
      <c r="C46" s="50"/>
      <c r="D46" s="76"/>
    </row>
    <row r="47" spans="1:4">
      <c r="A47" s="50" t="s">
        <v>312</v>
      </c>
      <c r="B47" s="39" t="s">
        <v>313</v>
      </c>
      <c r="C47" s="50">
        <v>0.33</v>
      </c>
      <c r="D47" s="76">
        <v>0.33</v>
      </c>
    </row>
    <row r="48" spans="1:4">
      <c r="A48" s="50" t="s">
        <v>314</v>
      </c>
      <c r="B48" s="39" t="s">
        <v>315</v>
      </c>
      <c r="C48" s="50">
        <v>0.33</v>
      </c>
      <c r="D48" s="76">
        <v>0.33</v>
      </c>
    </row>
    <row r="49" spans="1:4">
      <c r="A49" s="108" t="s">
        <v>400</v>
      </c>
      <c r="B49" s="40" t="s">
        <v>401</v>
      </c>
      <c r="C49" s="17"/>
      <c r="D49" s="76"/>
    </row>
    <row r="50" spans="1:4">
      <c r="A50" s="50" t="s">
        <v>115</v>
      </c>
      <c r="B50" s="39" t="s">
        <v>402</v>
      </c>
      <c r="C50" s="17"/>
      <c r="D50" s="76"/>
    </row>
    <row r="51" spans="1:4">
      <c r="A51" s="50" t="s">
        <v>403</v>
      </c>
      <c r="B51" s="39" t="s">
        <v>404</v>
      </c>
      <c r="C51" s="17"/>
      <c r="D51" s="76"/>
    </row>
    <row r="52" spans="1:4" ht="25.5">
      <c r="A52" s="50" t="s">
        <v>405</v>
      </c>
      <c r="B52" s="39" t="s">
        <v>406</v>
      </c>
      <c r="C52" s="17"/>
      <c r="D52" s="76"/>
    </row>
    <row r="53" spans="1:4">
      <c r="A53" s="50" t="s">
        <v>407</v>
      </c>
      <c r="B53" s="39" t="s">
        <v>408</v>
      </c>
      <c r="C53" s="17">
        <v>0.34</v>
      </c>
      <c r="D53" s="76">
        <v>0.22</v>
      </c>
    </row>
    <row r="54" spans="1:4">
      <c r="A54" s="50" t="s">
        <v>409</v>
      </c>
      <c r="B54" s="39" t="s">
        <v>410</v>
      </c>
      <c r="C54" s="17">
        <v>0.34</v>
      </c>
      <c r="D54" s="76">
        <v>0.22</v>
      </c>
    </row>
    <row r="55" spans="1:4">
      <c r="A55" s="50" t="s">
        <v>411</v>
      </c>
      <c r="B55" s="39" t="s">
        <v>412</v>
      </c>
      <c r="C55" s="17"/>
      <c r="D55" s="76"/>
    </row>
    <row r="56" spans="1:4">
      <c r="A56" s="50" t="s">
        <v>413</v>
      </c>
      <c r="B56" s="39" t="s">
        <v>124</v>
      </c>
      <c r="C56" s="67">
        <v>0.55000000000000004</v>
      </c>
      <c r="D56" s="76">
        <v>0.34</v>
      </c>
    </row>
    <row r="57" spans="1:4">
      <c r="A57" s="50" t="s">
        <v>414</v>
      </c>
      <c r="B57" s="39" t="s">
        <v>126</v>
      </c>
      <c r="C57" s="17">
        <v>0.55000000000000004</v>
      </c>
      <c r="D57" s="76">
        <v>0.34</v>
      </c>
    </row>
    <row r="58" spans="1:4">
      <c r="A58" s="50" t="s">
        <v>415</v>
      </c>
      <c r="B58" s="39" t="s">
        <v>416</v>
      </c>
      <c r="C58" s="17"/>
      <c r="D58" s="76"/>
    </row>
    <row r="59" spans="1:4">
      <c r="A59" s="50" t="s">
        <v>418</v>
      </c>
      <c r="B59" s="39" t="s">
        <v>126</v>
      </c>
      <c r="C59" s="67">
        <v>0.55000000000000004</v>
      </c>
      <c r="D59" s="76">
        <v>0.34</v>
      </c>
    </row>
    <row r="60" spans="1:4">
      <c r="A60" s="50" t="s">
        <v>419</v>
      </c>
      <c r="B60" s="39" t="s">
        <v>420</v>
      </c>
      <c r="C60" s="67">
        <v>0.55000000000000004</v>
      </c>
      <c r="D60" s="76">
        <v>0.34</v>
      </c>
    </row>
    <row r="61" spans="1:4">
      <c r="A61" s="50" t="s">
        <v>421</v>
      </c>
      <c r="B61" s="39" t="s">
        <v>422</v>
      </c>
      <c r="C61" s="17">
        <v>0.74</v>
      </c>
      <c r="D61" s="76">
        <v>0.43</v>
      </c>
    </row>
    <row r="62" spans="1:4">
      <c r="A62" s="50" t="s">
        <v>423</v>
      </c>
      <c r="B62" s="39" t="s">
        <v>424</v>
      </c>
      <c r="C62" s="12">
        <v>0.64</v>
      </c>
      <c r="D62" s="76">
        <v>0.26</v>
      </c>
    </row>
    <row r="63" spans="1:4">
      <c r="A63" s="50" t="s">
        <v>425</v>
      </c>
      <c r="B63" s="39" t="s">
        <v>426</v>
      </c>
      <c r="C63" s="12">
        <v>1.34</v>
      </c>
      <c r="D63" s="76">
        <v>0.64</v>
      </c>
    </row>
    <row r="64" spans="1:4">
      <c r="A64" s="50" t="s">
        <v>427</v>
      </c>
      <c r="B64" s="39" t="s">
        <v>428</v>
      </c>
      <c r="C64" s="12">
        <v>1.34</v>
      </c>
      <c r="D64" s="76">
        <v>0.64</v>
      </c>
    </row>
    <row r="65" spans="1:4" ht="26.25">
      <c r="A65" s="50" t="s">
        <v>781</v>
      </c>
      <c r="B65" s="122" t="s">
        <v>782</v>
      </c>
      <c r="C65" s="12">
        <v>0.64</v>
      </c>
      <c r="D65" s="76">
        <v>0.43</v>
      </c>
    </row>
    <row r="66" spans="1:4">
      <c r="A66" s="50" t="s">
        <v>447</v>
      </c>
      <c r="B66" s="39" t="s">
        <v>448</v>
      </c>
      <c r="C66" s="17"/>
      <c r="D66" s="76"/>
    </row>
    <row r="67" spans="1:4">
      <c r="A67" s="50" t="s">
        <v>451</v>
      </c>
      <c r="B67" s="39" t="s">
        <v>148</v>
      </c>
      <c r="C67" s="17">
        <v>0.48</v>
      </c>
      <c r="D67" s="76">
        <v>0.28999999999999998</v>
      </c>
    </row>
    <row r="68" spans="1:4">
      <c r="A68" s="50" t="s">
        <v>452</v>
      </c>
      <c r="B68" s="39" t="s">
        <v>453</v>
      </c>
      <c r="C68" s="17">
        <v>0.48</v>
      </c>
      <c r="D68" s="76">
        <v>0.28999999999999998</v>
      </c>
    </row>
    <row r="69" spans="1:4">
      <c r="A69" s="50" t="s">
        <v>454</v>
      </c>
      <c r="B69" s="39" t="s">
        <v>455</v>
      </c>
      <c r="C69" s="17">
        <v>0.43</v>
      </c>
      <c r="D69" s="76">
        <v>0.19</v>
      </c>
    </row>
    <row r="70" spans="1:4">
      <c r="A70" s="50" t="s">
        <v>458</v>
      </c>
      <c r="B70" s="39" t="s">
        <v>459</v>
      </c>
      <c r="C70" s="50"/>
      <c r="D70" s="76"/>
    </row>
    <row r="71" spans="1:4">
      <c r="A71" s="50" t="s">
        <v>460</v>
      </c>
      <c r="B71" s="39" t="s">
        <v>461</v>
      </c>
      <c r="C71" s="50">
        <v>0.74</v>
      </c>
      <c r="D71" s="76">
        <v>0.37</v>
      </c>
    </row>
    <row r="72" spans="1:4">
      <c r="A72" s="50" t="s">
        <v>462</v>
      </c>
      <c r="B72" s="39" t="s">
        <v>463</v>
      </c>
      <c r="C72" s="67">
        <v>0.55000000000000004</v>
      </c>
      <c r="D72" s="76">
        <v>0.37</v>
      </c>
    </row>
    <row r="73" spans="1:4">
      <c r="A73" s="50" t="s">
        <v>464</v>
      </c>
      <c r="B73" s="43" t="s">
        <v>465</v>
      </c>
      <c r="C73" s="67">
        <v>0.55000000000000004</v>
      </c>
      <c r="D73" s="76">
        <v>0.37</v>
      </c>
    </row>
    <row r="74" spans="1:4">
      <c r="A74" s="50" t="s">
        <v>466</v>
      </c>
      <c r="B74" s="43" t="s">
        <v>467</v>
      </c>
      <c r="C74" s="67">
        <v>0.55000000000000004</v>
      </c>
      <c r="D74" s="76">
        <v>0.37</v>
      </c>
    </row>
    <row r="75" spans="1:4">
      <c r="A75" s="50" t="s">
        <v>470</v>
      </c>
      <c r="B75" s="43" t="s">
        <v>471</v>
      </c>
      <c r="C75" s="17">
        <v>0.86</v>
      </c>
      <c r="D75" s="76">
        <v>0.37</v>
      </c>
    </row>
    <row r="76" spans="1:4">
      <c r="A76" s="50" t="s">
        <v>472</v>
      </c>
      <c r="B76" s="43" t="s">
        <v>473</v>
      </c>
      <c r="C76" s="12">
        <v>0.79</v>
      </c>
      <c r="D76" s="76">
        <v>0.56000000000000005</v>
      </c>
    </row>
    <row r="77" spans="1:4">
      <c r="A77" s="50" t="s">
        <v>476</v>
      </c>
      <c r="B77" s="43" t="s">
        <v>477</v>
      </c>
      <c r="C77" s="67">
        <v>0.55000000000000004</v>
      </c>
      <c r="D77" s="76">
        <v>0.37</v>
      </c>
    </row>
    <row r="78" spans="1:4" ht="25.5">
      <c r="A78" s="50" t="s">
        <v>496</v>
      </c>
      <c r="B78" s="39" t="s">
        <v>497</v>
      </c>
      <c r="C78" s="50">
        <v>0.74</v>
      </c>
      <c r="D78" s="76">
        <v>0.34</v>
      </c>
    </row>
    <row r="79" spans="1:4">
      <c r="A79" s="50"/>
      <c r="B79" s="151" t="s">
        <v>833</v>
      </c>
      <c r="C79" s="50">
        <f>SUM(C42:C78)</f>
        <v>15.75</v>
      </c>
      <c r="D79" s="76">
        <f>SUM(D42:D78)</f>
        <v>9.5399999999999991</v>
      </c>
    </row>
    <row r="80" spans="1:4" ht="15.75">
      <c r="A80" s="50"/>
      <c r="B80" s="110" t="s">
        <v>755</v>
      </c>
      <c r="C80" s="50"/>
      <c r="D80" s="76"/>
    </row>
    <row r="81" spans="1:4">
      <c r="A81" s="83" t="s">
        <v>301</v>
      </c>
      <c r="B81" s="73" t="s">
        <v>741</v>
      </c>
      <c r="C81" s="50"/>
      <c r="D81" s="76"/>
    </row>
    <row r="82" spans="1:4" ht="12" customHeight="1">
      <c r="A82" s="50" t="s">
        <v>46</v>
      </c>
      <c r="B82" s="39" t="s">
        <v>303</v>
      </c>
      <c r="C82" s="50">
        <v>0.23</v>
      </c>
      <c r="D82" s="76">
        <v>0.23</v>
      </c>
    </row>
    <row r="83" spans="1:4" ht="12" customHeight="1">
      <c r="A83" s="50" t="s">
        <v>57</v>
      </c>
      <c r="B83" s="39" t="s">
        <v>304</v>
      </c>
      <c r="C83" s="83"/>
      <c r="D83" s="81"/>
    </row>
    <row r="84" spans="1:4" ht="12" customHeight="1">
      <c r="A84" s="50" t="s">
        <v>309</v>
      </c>
      <c r="B84" s="39" t="s">
        <v>310</v>
      </c>
      <c r="C84" s="50">
        <v>0.56000000000000005</v>
      </c>
      <c r="D84" s="76">
        <v>0.56000000000000005</v>
      </c>
    </row>
    <row r="85" spans="1:4">
      <c r="A85" s="50" t="s">
        <v>60</v>
      </c>
      <c r="B85" s="39" t="s">
        <v>311</v>
      </c>
      <c r="C85" s="50"/>
      <c r="D85" s="76"/>
    </row>
    <row r="86" spans="1:4">
      <c r="A86" s="50" t="s">
        <v>312</v>
      </c>
      <c r="B86" s="39" t="s">
        <v>313</v>
      </c>
      <c r="C86" s="50">
        <v>0.33</v>
      </c>
      <c r="D86" s="76">
        <v>0.33</v>
      </c>
    </row>
    <row r="87" spans="1:4">
      <c r="A87" s="50" t="s">
        <v>587</v>
      </c>
      <c r="B87" s="12" t="s">
        <v>588</v>
      </c>
      <c r="C87" s="50"/>
      <c r="D87" s="76"/>
    </row>
    <row r="88" spans="1:4" ht="25.5">
      <c r="A88" s="50" t="s">
        <v>589</v>
      </c>
      <c r="B88" s="12" t="s">
        <v>590</v>
      </c>
      <c r="C88" s="50"/>
      <c r="D88" s="76"/>
    </row>
    <row r="89" spans="1:4">
      <c r="A89" s="50" t="s">
        <v>591</v>
      </c>
      <c r="B89" s="39" t="s">
        <v>198</v>
      </c>
      <c r="C89" s="12">
        <v>1.68</v>
      </c>
      <c r="D89" s="76">
        <v>1.04</v>
      </c>
    </row>
    <row r="90" spans="1:4" ht="38.25">
      <c r="A90" s="50" t="s">
        <v>592</v>
      </c>
      <c r="B90" s="12" t="s">
        <v>593</v>
      </c>
      <c r="C90" s="12"/>
      <c r="D90" s="76"/>
    </row>
    <row r="91" spans="1:4">
      <c r="A91" s="50" t="s">
        <v>594</v>
      </c>
      <c r="B91" s="12" t="s">
        <v>198</v>
      </c>
      <c r="C91" s="98">
        <v>2.2000000000000002</v>
      </c>
      <c r="D91" s="76">
        <v>1.56</v>
      </c>
    </row>
    <row r="92" spans="1:4" ht="25.5">
      <c r="A92" s="50" t="s">
        <v>595</v>
      </c>
      <c r="B92" s="12" t="s">
        <v>596</v>
      </c>
      <c r="C92" s="12"/>
      <c r="D92" s="76"/>
    </row>
    <row r="93" spans="1:4">
      <c r="A93" s="50" t="s">
        <v>597</v>
      </c>
      <c r="B93" s="12" t="s">
        <v>198</v>
      </c>
      <c r="C93" s="12">
        <v>1.56</v>
      </c>
      <c r="D93" s="76">
        <v>0.9</v>
      </c>
    </row>
    <row r="94" spans="1:4" ht="15.75" customHeight="1">
      <c r="A94" s="50"/>
      <c r="B94" s="109" t="s">
        <v>753</v>
      </c>
      <c r="C94" s="111">
        <f>SUM(C82:C93)</f>
        <v>6.56</v>
      </c>
      <c r="D94" s="112">
        <f>SUM(D82:D93)</f>
        <v>4.62</v>
      </c>
    </row>
    <row r="95" spans="1:4" ht="15.75" customHeight="1">
      <c r="A95" s="50"/>
      <c r="B95" s="110" t="s">
        <v>760</v>
      </c>
      <c r="C95" s="111"/>
      <c r="D95" s="112"/>
    </row>
    <row r="96" spans="1:4">
      <c r="A96" s="83" t="s">
        <v>301</v>
      </c>
      <c r="B96" s="73" t="s">
        <v>741</v>
      </c>
      <c r="C96" s="50"/>
      <c r="D96" s="76"/>
    </row>
    <row r="97" spans="1:4">
      <c r="A97" s="50" t="s">
        <v>46</v>
      </c>
      <c r="B97" s="39" t="s">
        <v>303</v>
      </c>
      <c r="C97" s="50">
        <v>0.23</v>
      </c>
      <c r="D97" s="76">
        <v>0.23</v>
      </c>
    </row>
    <row r="98" spans="1:4">
      <c r="A98" s="50" t="s">
        <v>57</v>
      </c>
      <c r="B98" s="39" t="s">
        <v>304</v>
      </c>
      <c r="C98" s="83"/>
      <c r="D98" s="81"/>
    </row>
    <row r="99" spans="1:4">
      <c r="A99" s="50" t="s">
        <v>309</v>
      </c>
      <c r="B99" s="39" t="s">
        <v>310</v>
      </c>
      <c r="C99" s="50">
        <v>0.56000000000000005</v>
      </c>
      <c r="D99" s="76">
        <v>0.56000000000000005</v>
      </c>
    </row>
    <row r="100" spans="1:4">
      <c r="A100" s="50" t="s">
        <v>60</v>
      </c>
      <c r="B100" s="39" t="s">
        <v>311</v>
      </c>
      <c r="C100" s="50"/>
      <c r="D100" s="76"/>
    </row>
    <row r="101" spans="1:4">
      <c r="A101" s="50" t="s">
        <v>312</v>
      </c>
      <c r="B101" s="39" t="s">
        <v>313</v>
      </c>
      <c r="C101" s="50">
        <v>0.33</v>
      </c>
      <c r="D101" s="76">
        <v>0.33</v>
      </c>
    </row>
    <row r="102" spans="1:4">
      <c r="A102" s="50" t="s">
        <v>762</v>
      </c>
      <c r="B102" s="12" t="s">
        <v>761</v>
      </c>
      <c r="C102" s="12"/>
      <c r="D102" s="76"/>
    </row>
    <row r="103" spans="1:4" ht="25.5">
      <c r="A103" s="50" t="s">
        <v>764</v>
      </c>
      <c r="B103" s="12" t="s">
        <v>763</v>
      </c>
      <c r="C103" s="12"/>
      <c r="D103" s="76"/>
    </row>
    <row r="104" spans="1:4">
      <c r="A104" s="117" t="s">
        <v>765</v>
      </c>
      <c r="B104" s="12" t="s">
        <v>582</v>
      </c>
      <c r="C104" s="12">
        <v>2.06</v>
      </c>
      <c r="D104" s="76">
        <v>0.56000000000000005</v>
      </c>
    </row>
    <row r="105" spans="1:4" ht="25.5">
      <c r="A105" s="50" t="s">
        <v>767</v>
      </c>
      <c r="B105" s="118" t="s">
        <v>766</v>
      </c>
      <c r="C105" s="12"/>
      <c r="D105" s="76"/>
    </row>
    <row r="106" spans="1:4" ht="38.25">
      <c r="A106" s="117" t="s">
        <v>769</v>
      </c>
      <c r="B106" s="117" t="s">
        <v>768</v>
      </c>
      <c r="C106" s="12">
        <v>1.22</v>
      </c>
      <c r="D106" s="100" t="s">
        <v>531</v>
      </c>
    </row>
    <row r="107" spans="1:4" ht="16.5" customHeight="1">
      <c r="A107" s="50"/>
      <c r="B107" s="109" t="s">
        <v>753</v>
      </c>
      <c r="C107" s="120">
        <f>SUM(C97:C106)</f>
        <v>4.4000000000000004</v>
      </c>
      <c r="D107" s="112">
        <f>SUM(D97:D106)</f>
        <v>1.68</v>
      </c>
    </row>
    <row r="108" spans="1:4" ht="31.5" customHeight="1">
      <c r="A108" s="50"/>
      <c r="B108" s="110" t="s">
        <v>772</v>
      </c>
      <c r="C108" s="120"/>
      <c r="D108" s="112"/>
    </row>
    <row r="109" spans="1:4" ht="16.5" customHeight="1">
      <c r="A109" s="83" t="s">
        <v>301</v>
      </c>
      <c r="B109" s="73" t="s">
        <v>741</v>
      </c>
      <c r="C109" s="50"/>
      <c r="D109" s="76"/>
    </row>
    <row r="110" spans="1:4" ht="16.5" customHeight="1">
      <c r="A110" s="50" t="s">
        <v>46</v>
      </c>
      <c r="B110" s="39" t="s">
        <v>303</v>
      </c>
      <c r="C110" s="50">
        <v>0.23</v>
      </c>
      <c r="D110" s="76">
        <v>0.23</v>
      </c>
    </row>
    <row r="111" spans="1:4" ht="16.5" customHeight="1">
      <c r="A111" s="50" t="s">
        <v>57</v>
      </c>
      <c r="B111" s="39" t="s">
        <v>304</v>
      </c>
      <c r="C111" s="120"/>
      <c r="D111" s="112"/>
    </row>
    <row r="112" spans="1:4" ht="25.5" customHeight="1">
      <c r="A112" s="50" t="s">
        <v>307</v>
      </c>
      <c r="B112" s="39" t="s">
        <v>308</v>
      </c>
      <c r="C112" s="50">
        <v>0.44</v>
      </c>
      <c r="D112" s="76">
        <v>0.44</v>
      </c>
    </row>
    <row r="113" spans="1:4" ht="12.75" customHeight="1">
      <c r="A113" s="50" t="s">
        <v>104</v>
      </c>
      <c r="B113" s="39" t="s">
        <v>357</v>
      </c>
      <c r="C113" s="120"/>
      <c r="D113" s="112"/>
    </row>
    <row r="114" spans="1:4" ht="38.25" customHeight="1">
      <c r="A114" s="50" t="s">
        <v>364</v>
      </c>
      <c r="B114" s="39" t="s">
        <v>365</v>
      </c>
      <c r="C114" s="120"/>
      <c r="D114" s="112"/>
    </row>
    <row r="115" spans="1:4" ht="12.75" customHeight="1">
      <c r="A115" s="50" t="s">
        <v>366</v>
      </c>
      <c r="B115" s="39" t="s">
        <v>367</v>
      </c>
      <c r="C115" s="76">
        <v>0.9</v>
      </c>
      <c r="D115" s="76">
        <v>0.9</v>
      </c>
    </row>
    <row r="116" spans="1:4" ht="14.25" customHeight="1">
      <c r="A116" s="50" t="s">
        <v>370</v>
      </c>
      <c r="B116" s="39" t="s">
        <v>371</v>
      </c>
      <c r="C116" s="50">
        <v>0.36</v>
      </c>
      <c r="D116" s="76">
        <v>0.25</v>
      </c>
    </row>
    <row r="117" spans="1:4" ht="15.75" customHeight="1">
      <c r="A117" s="50" t="s">
        <v>372</v>
      </c>
      <c r="B117" s="39" t="s">
        <v>373</v>
      </c>
      <c r="C117" s="50">
        <v>0.56000000000000005</v>
      </c>
      <c r="D117" s="76">
        <v>0.56000000000000005</v>
      </c>
    </row>
    <row r="118" spans="1:4" ht="14.25" customHeight="1">
      <c r="A118" s="50" t="s">
        <v>384</v>
      </c>
      <c r="B118" s="39" t="s">
        <v>385</v>
      </c>
      <c r="C118" s="50">
        <v>0.44</v>
      </c>
      <c r="D118" s="76">
        <v>0.44</v>
      </c>
    </row>
    <row r="119" spans="1:4" ht="16.5" customHeight="1">
      <c r="A119" s="50" t="s">
        <v>396</v>
      </c>
      <c r="B119" s="39" t="s">
        <v>397</v>
      </c>
      <c r="C119" s="17"/>
      <c r="D119" s="76"/>
    </row>
    <row r="120" spans="1:4" ht="15" customHeight="1">
      <c r="A120" s="50" t="s">
        <v>398</v>
      </c>
      <c r="B120" s="39" t="s">
        <v>399</v>
      </c>
      <c r="C120" s="17">
        <v>0.23</v>
      </c>
      <c r="D120" s="76">
        <v>0.23</v>
      </c>
    </row>
    <row r="121" spans="1:4" ht="16.5" customHeight="1">
      <c r="A121" s="50"/>
      <c r="B121" s="109" t="s">
        <v>753</v>
      </c>
      <c r="C121" s="120">
        <f>SUM(C110:C120)</f>
        <v>3.16</v>
      </c>
      <c r="D121" s="112">
        <f>SUM(D110:D120)</f>
        <v>3.05</v>
      </c>
    </row>
    <row r="122" spans="1:4" ht="33" customHeight="1">
      <c r="A122" s="50"/>
      <c r="B122" s="110" t="s">
        <v>773</v>
      </c>
      <c r="C122" s="120"/>
      <c r="D122" s="112"/>
    </row>
    <row r="123" spans="1:4" ht="16.5" customHeight="1">
      <c r="A123" s="83" t="s">
        <v>301</v>
      </c>
      <c r="B123" s="73" t="s">
        <v>741</v>
      </c>
      <c r="C123" s="50"/>
      <c r="D123" s="76"/>
    </row>
    <row r="124" spans="1:4" ht="16.5" customHeight="1">
      <c r="A124" s="50" t="s">
        <v>46</v>
      </c>
      <c r="B124" s="39" t="s">
        <v>303</v>
      </c>
      <c r="C124" s="50">
        <v>0.23</v>
      </c>
      <c r="D124" s="76">
        <v>0.23</v>
      </c>
    </row>
    <row r="125" spans="1:4" ht="16.5" customHeight="1">
      <c r="A125" s="50" t="s">
        <v>57</v>
      </c>
      <c r="B125" s="39" t="s">
        <v>304</v>
      </c>
      <c r="C125" s="120"/>
      <c r="D125" s="112"/>
    </row>
    <row r="126" spans="1:4" ht="26.25" customHeight="1">
      <c r="A126" s="50" t="s">
        <v>307</v>
      </c>
      <c r="B126" s="39" t="s">
        <v>308</v>
      </c>
      <c r="C126" s="50">
        <v>0.44</v>
      </c>
      <c r="D126" s="76">
        <v>0.44</v>
      </c>
    </row>
    <row r="127" spans="1:4" ht="16.5" customHeight="1">
      <c r="A127" s="50" t="s">
        <v>104</v>
      </c>
      <c r="B127" s="39" t="s">
        <v>357</v>
      </c>
      <c r="C127" s="120"/>
      <c r="D127" s="112"/>
    </row>
    <row r="128" spans="1:4" ht="40.5" customHeight="1">
      <c r="A128" s="50" t="s">
        <v>364</v>
      </c>
      <c r="B128" s="39" t="s">
        <v>365</v>
      </c>
      <c r="C128" s="120"/>
      <c r="D128" s="112"/>
    </row>
    <row r="129" spans="1:4" ht="16.5" customHeight="1">
      <c r="A129" s="50" t="s">
        <v>368</v>
      </c>
      <c r="B129" s="39" t="s">
        <v>369</v>
      </c>
      <c r="C129" s="12">
        <v>2.52</v>
      </c>
      <c r="D129" s="76">
        <v>2.52</v>
      </c>
    </row>
    <row r="130" spans="1:4" ht="16.5" customHeight="1">
      <c r="A130" s="50" t="s">
        <v>370</v>
      </c>
      <c r="B130" s="39" t="s">
        <v>371</v>
      </c>
      <c r="C130" s="50">
        <v>0.36</v>
      </c>
      <c r="D130" s="76">
        <v>0.25</v>
      </c>
    </row>
    <row r="131" spans="1:4" ht="16.5" customHeight="1">
      <c r="A131" s="50" t="s">
        <v>372</v>
      </c>
      <c r="B131" s="39" t="s">
        <v>373</v>
      </c>
      <c r="C131" s="50">
        <v>0.56000000000000005</v>
      </c>
      <c r="D131" s="76">
        <v>0.56000000000000005</v>
      </c>
    </row>
    <row r="132" spans="1:4" ht="16.5" customHeight="1">
      <c r="A132" s="50" t="s">
        <v>384</v>
      </c>
      <c r="B132" s="39" t="s">
        <v>385</v>
      </c>
      <c r="C132" s="50">
        <v>0.44</v>
      </c>
      <c r="D132" s="76">
        <v>0.44</v>
      </c>
    </row>
    <row r="133" spans="1:4" ht="16.5" customHeight="1">
      <c r="A133" s="50" t="s">
        <v>396</v>
      </c>
      <c r="B133" s="39" t="s">
        <v>397</v>
      </c>
      <c r="C133" s="17"/>
      <c r="D133" s="76"/>
    </row>
    <row r="134" spans="1:4" ht="16.5" customHeight="1">
      <c r="A134" s="50" t="s">
        <v>398</v>
      </c>
      <c r="B134" s="39" t="s">
        <v>399</v>
      </c>
      <c r="C134" s="17">
        <v>0.23</v>
      </c>
      <c r="D134" s="76">
        <v>0.23</v>
      </c>
    </row>
    <row r="135" spans="1:4" ht="15" customHeight="1">
      <c r="A135" s="50"/>
      <c r="B135" s="109" t="s">
        <v>753</v>
      </c>
      <c r="C135" s="120">
        <f>SUM(C124:C134)</f>
        <v>4.78</v>
      </c>
      <c r="D135" s="112">
        <f>SUM(D124:D134)</f>
        <v>4.67</v>
      </c>
    </row>
    <row r="136" spans="1:4" ht="33.75" customHeight="1">
      <c r="A136" s="50"/>
      <c r="B136" s="110" t="s">
        <v>774</v>
      </c>
      <c r="C136" s="120"/>
      <c r="D136" s="112"/>
    </row>
    <row r="137" spans="1:4" ht="15" customHeight="1">
      <c r="A137" s="83" t="s">
        <v>301</v>
      </c>
      <c r="B137" s="73" t="s">
        <v>741</v>
      </c>
      <c r="C137" s="50"/>
      <c r="D137" s="76"/>
    </row>
    <row r="138" spans="1:4" ht="15" customHeight="1">
      <c r="A138" s="50" t="s">
        <v>46</v>
      </c>
      <c r="B138" s="39" t="s">
        <v>303</v>
      </c>
      <c r="C138" s="50">
        <v>0.23</v>
      </c>
      <c r="D138" s="76">
        <v>0.23</v>
      </c>
    </row>
    <row r="139" spans="1:4" ht="15" customHeight="1">
      <c r="A139" s="50" t="s">
        <v>57</v>
      </c>
      <c r="B139" s="39" t="s">
        <v>304</v>
      </c>
      <c r="C139" s="120"/>
      <c r="D139" s="112"/>
    </row>
    <row r="140" spans="1:4" ht="41.25" customHeight="1">
      <c r="A140" s="50" t="s">
        <v>305</v>
      </c>
      <c r="B140" s="39" t="s">
        <v>306</v>
      </c>
      <c r="C140" s="50">
        <v>0.23</v>
      </c>
      <c r="D140" s="76">
        <v>0.23</v>
      </c>
    </row>
    <row r="141" spans="1:4" ht="15" customHeight="1">
      <c r="A141" s="50" t="s">
        <v>498</v>
      </c>
      <c r="B141" s="39" t="s">
        <v>499</v>
      </c>
      <c r="C141" s="120"/>
      <c r="D141" s="112"/>
    </row>
    <row r="142" spans="1:4" ht="15" customHeight="1">
      <c r="A142" s="50" t="s">
        <v>756</v>
      </c>
      <c r="B142" s="39" t="s">
        <v>757</v>
      </c>
      <c r="C142" s="120"/>
      <c r="D142" s="112"/>
    </row>
    <row r="143" spans="1:4" ht="15" customHeight="1">
      <c r="A143" s="50" t="s">
        <v>759</v>
      </c>
      <c r="B143" s="39" t="s">
        <v>758</v>
      </c>
      <c r="C143" s="17">
        <v>0.62</v>
      </c>
      <c r="D143" s="76">
        <v>0.62</v>
      </c>
    </row>
    <row r="144" spans="1:4" ht="15" customHeight="1">
      <c r="A144" s="50"/>
      <c r="B144" s="109" t="s">
        <v>753</v>
      </c>
      <c r="C144" s="120">
        <f>SUM(C138:C143)</f>
        <v>1.08</v>
      </c>
      <c r="D144" s="112">
        <f>SUM(D138:D143)</f>
        <v>1.08</v>
      </c>
    </row>
    <row r="145" spans="1:4" ht="32.25" customHeight="1">
      <c r="A145" s="50"/>
      <c r="B145" s="110" t="s">
        <v>776</v>
      </c>
      <c r="C145" s="120"/>
      <c r="D145" s="112"/>
    </row>
    <row r="146" spans="1:4" ht="15" customHeight="1">
      <c r="A146" s="83" t="s">
        <v>301</v>
      </c>
      <c r="B146" s="73" t="s">
        <v>741</v>
      </c>
      <c r="C146" s="50"/>
      <c r="D146" s="76"/>
    </row>
    <row r="147" spans="1:4" ht="15" customHeight="1">
      <c r="A147" s="50" t="s">
        <v>46</v>
      </c>
      <c r="B147" s="39" t="s">
        <v>303</v>
      </c>
      <c r="C147" s="50">
        <v>0.23</v>
      </c>
      <c r="D147" s="76">
        <v>0.23</v>
      </c>
    </row>
    <row r="148" spans="1:4" ht="15" customHeight="1">
      <c r="A148" s="50" t="s">
        <v>57</v>
      </c>
      <c r="B148" s="39" t="s">
        <v>304</v>
      </c>
      <c r="C148" s="120"/>
      <c r="D148" s="112"/>
    </row>
    <row r="149" spans="1:4" ht="39.75" customHeight="1">
      <c r="A149" s="50" t="s">
        <v>305</v>
      </c>
      <c r="B149" s="39" t="s">
        <v>306</v>
      </c>
      <c r="C149" s="50">
        <v>0.23</v>
      </c>
      <c r="D149" s="76">
        <v>0.23</v>
      </c>
    </row>
    <row r="150" spans="1:4" ht="27.75" customHeight="1">
      <c r="A150" s="50" t="s">
        <v>767</v>
      </c>
      <c r="B150" s="118" t="s">
        <v>766</v>
      </c>
      <c r="C150" s="12"/>
      <c r="D150" s="76"/>
    </row>
    <row r="151" spans="1:4" ht="39.75" customHeight="1">
      <c r="A151" s="117" t="s">
        <v>769</v>
      </c>
      <c r="B151" s="117" t="s">
        <v>768</v>
      </c>
      <c r="C151" s="12">
        <v>1.22</v>
      </c>
      <c r="D151" s="100" t="s">
        <v>531</v>
      </c>
    </row>
    <row r="152" spans="1:4" ht="15" customHeight="1">
      <c r="A152" s="50"/>
      <c r="B152" s="109" t="s">
        <v>753</v>
      </c>
      <c r="C152" s="120">
        <f>SUM(C147:C151)</f>
        <v>1.68</v>
      </c>
      <c r="D152" s="121" t="s">
        <v>531</v>
      </c>
    </row>
    <row r="153" spans="1:4" ht="35.25" customHeight="1">
      <c r="A153" s="50"/>
      <c r="B153" s="110" t="s">
        <v>777</v>
      </c>
      <c r="C153" s="120"/>
      <c r="D153" s="112"/>
    </row>
    <row r="154" spans="1:4" ht="15" customHeight="1">
      <c r="A154" s="83" t="s">
        <v>301</v>
      </c>
      <c r="B154" s="73" t="s">
        <v>741</v>
      </c>
      <c r="C154" s="50"/>
      <c r="D154" s="76"/>
    </row>
    <row r="155" spans="1:4">
      <c r="A155" s="50" t="s">
        <v>46</v>
      </c>
      <c r="B155" s="39" t="s">
        <v>303</v>
      </c>
      <c r="C155" s="50">
        <v>0.23</v>
      </c>
      <c r="D155" s="76">
        <v>0.23</v>
      </c>
    </row>
    <row r="156" spans="1:4" ht="26.25">
      <c r="A156" s="50" t="s">
        <v>61</v>
      </c>
      <c r="B156" s="45" t="s">
        <v>778</v>
      </c>
      <c r="C156" s="50">
        <v>0.22</v>
      </c>
      <c r="D156" s="76">
        <v>0.22</v>
      </c>
    </row>
    <row r="157" spans="1:4" ht="38.25">
      <c r="A157" s="50" t="s">
        <v>99</v>
      </c>
      <c r="B157" s="116" t="s">
        <v>344</v>
      </c>
      <c r="C157" s="17"/>
      <c r="D157" s="76"/>
    </row>
    <row r="158" spans="1:4">
      <c r="A158" s="50" t="s">
        <v>101</v>
      </c>
      <c r="B158" s="116" t="s">
        <v>336</v>
      </c>
      <c r="C158" s="17"/>
      <c r="D158" s="76"/>
    </row>
    <row r="159" spans="1:4">
      <c r="A159" s="117" t="s">
        <v>349</v>
      </c>
      <c r="B159" s="115" t="s">
        <v>350</v>
      </c>
      <c r="C159" s="12">
        <v>1.69</v>
      </c>
      <c r="D159" s="76">
        <v>1.24</v>
      </c>
    </row>
    <row r="160" spans="1:4" ht="14.25" customHeight="1">
      <c r="A160" s="50"/>
      <c r="B160" s="109" t="s">
        <v>753</v>
      </c>
      <c r="C160" s="123">
        <f>SUM(C155:C159)</f>
        <v>2.14</v>
      </c>
      <c r="D160" s="112">
        <f>SUM(D155:D159)</f>
        <v>1.69</v>
      </c>
    </row>
    <row r="161" spans="1:4">
      <c r="A161" s="14" t="s">
        <v>821</v>
      </c>
      <c r="B161" s="14"/>
      <c r="C161" s="14"/>
      <c r="D161" s="14"/>
    </row>
    <row r="162" spans="1:4">
      <c r="A162" s="142" t="s">
        <v>825</v>
      </c>
    </row>
  </sheetData>
  <mergeCells count="2">
    <mergeCell ref="A6:D6"/>
    <mergeCell ref="A7:D7"/>
  </mergeCells>
  <pageMargins left="0.7" right="0.7" top="0.75" bottom="0.75" header="0.3" footer="0.3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B1:H43"/>
  <sheetViews>
    <sheetView workbookViewId="0">
      <selection activeCell="D31" sqref="D31"/>
    </sheetView>
  </sheetViews>
  <sheetFormatPr defaultRowHeight="15"/>
  <cols>
    <col min="2" max="2" width="4.5703125" customWidth="1"/>
    <col min="3" max="3" width="36.140625" customWidth="1"/>
    <col min="4" max="4" width="18.85546875" customWidth="1"/>
    <col min="5" max="5" width="13.28515625" customWidth="1"/>
    <col min="6" max="6" width="17.28515625" customWidth="1"/>
    <col min="8" max="8" width="12.5703125" customWidth="1"/>
  </cols>
  <sheetData>
    <row r="1" spans="2:8" ht="15.75">
      <c r="F1" s="3" t="s">
        <v>17</v>
      </c>
      <c r="G1" s="3"/>
    </row>
    <row r="2" spans="2:8" ht="15.75">
      <c r="F2" s="3" t="s">
        <v>299</v>
      </c>
      <c r="G2" s="3"/>
    </row>
    <row r="3" spans="2:8" ht="15.75">
      <c r="F3" s="3" t="s">
        <v>37</v>
      </c>
      <c r="G3" s="3"/>
    </row>
    <row r="4" spans="2:8" ht="15.75">
      <c r="F4" s="101"/>
      <c r="G4" s="3" t="s">
        <v>273</v>
      </c>
    </row>
    <row r="5" spans="2:8" ht="15.75">
      <c r="F5" s="102" t="s">
        <v>38</v>
      </c>
      <c r="G5" s="103" t="s">
        <v>742</v>
      </c>
    </row>
    <row r="7" spans="2:8">
      <c r="B7" s="231" t="s">
        <v>784</v>
      </c>
      <c r="C7" s="232"/>
      <c r="D7" s="232"/>
      <c r="E7" s="232"/>
      <c r="F7" s="232"/>
      <c r="G7" s="232"/>
      <c r="H7" s="232"/>
    </row>
    <row r="8" spans="2:8" ht="60.75" customHeight="1">
      <c r="B8" s="125" t="s">
        <v>2</v>
      </c>
      <c r="C8" s="125" t="s">
        <v>785</v>
      </c>
      <c r="D8" s="125" t="s">
        <v>786</v>
      </c>
      <c r="E8" s="125" t="s">
        <v>787</v>
      </c>
      <c r="F8" s="125" t="s">
        <v>788</v>
      </c>
      <c r="G8" s="125" t="s">
        <v>789</v>
      </c>
      <c r="H8" s="125" t="s">
        <v>790</v>
      </c>
    </row>
    <row r="9" spans="2:8">
      <c r="B9" s="227" t="s">
        <v>301</v>
      </c>
      <c r="C9" s="227" t="s">
        <v>800</v>
      </c>
      <c r="D9" s="126" t="s">
        <v>791</v>
      </c>
      <c r="E9" s="11" t="s">
        <v>792</v>
      </c>
      <c r="F9" s="11">
        <v>5</v>
      </c>
      <c r="G9" s="129">
        <v>0.01</v>
      </c>
      <c r="H9" s="129">
        <f>F9*G9</f>
        <v>0.05</v>
      </c>
    </row>
    <row r="10" spans="2:8">
      <c r="B10" s="227"/>
      <c r="C10" s="227"/>
      <c r="D10" s="17" t="s">
        <v>802</v>
      </c>
      <c r="E10" s="11" t="s">
        <v>803</v>
      </c>
      <c r="F10" s="11">
        <v>1</v>
      </c>
      <c r="G10" s="129">
        <v>0.42</v>
      </c>
      <c r="H10" s="129">
        <f>F10*G10</f>
        <v>0.42</v>
      </c>
    </row>
    <row r="11" spans="2:8" ht="26.25">
      <c r="B11" s="228"/>
      <c r="C11" s="228"/>
      <c r="D11" s="127" t="s">
        <v>794</v>
      </c>
      <c r="E11" s="11" t="s">
        <v>795</v>
      </c>
      <c r="F11" s="11">
        <v>20</v>
      </c>
      <c r="G11" s="129">
        <v>0.03</v>
      </c>
      <c r="H11" s="130">
        <f>F11*G11</f>
        <v>0.6</v>
      </c>
    </row>
    <row r="12" spans="2:8" ht="105" customHeight="1">
      <c r="B12" s="228"/>
      <c r="C12" s="228"/>
      <c r="D12" s="128" t="s">
        <v>796</v>
      </c>
      <c r="E12" s="11" t="s">
        <v>799</v>
      </c>
      <c r="F12" s="11" t="s">
        <v>793</v>
      </c>
      <c r="G12" s="129">
        <v>38.020000000000003</v>
      </c>
      <c r="H12" s="129">
        <v>0.79</v>
      </c>
    </row>
    <row r="13" spans="2:8" ht="127.5">
      <c r="B13" s="228"/>
      <c r="C13" s="228"/>
      <c r="D13" s="128" t="s">
        <v>797</v>
      </c>
      <c r="E13" s="11" t="s">
        <v>799</v>
      </c>
      <c r="F13" s="11" t="s">
        <v>793</v>
      </c>
      <c r="G13" s="129">
        <v>37.409999999999997</v>
      </c>
      <c r="H13" s="129">
        <v>0.78</v>
      </c>
    </row>
    <row r="14" spans="2:8" ht="140.25">
      <c r="B14" s="228"/>
      <c r="C14" s="228"/>
      <c r="D14" s="128" t="s">
        <v>798</v>
      </c>
      <c r="E14" s="11" t="s">
        <v>799</v>
      </c>
      <c r="F14" s="11" t="s">
        <v>793</v>
      </c>
      <c r="G14" s="129">
        <v>35.42</v>
      </c>
      <c r="H14" s="129">
        <v>0.74</v>
      </c>
    </row>
    <row r="15" spans="2:8" ht="15.75">
      <c r="B15" s="230"/>
      <c r="C15" s="229"/>
      <c r="D15" s="233" t="s">
        <v>804</v>
      </c>
      <c r="E15" s="234"/>
      <c r="F15" s="234"/>
      <c r="G15" s="234"/>
      <c r="H15" s="131">
        <f>H9+H10+H11+H12</f>
        <v>1.86</v>
      </c>
    </row>
    <row r="16" spans="2:8" ht="15.75">
      <c r="B16" s="230"/>
      <c r="C16" s="229"/>
      <c r="D16" s="225" t="s">
        <v>805</v>
      </c>
      <c r="E16" s="226"/>
      <c r="F16" s="226"/>
      <c r="G16" s="226"/>
      <c r="H16" s="131">
        <f>H9+H10+H11+H13</f>
        <v>1.85</v>
      </c>
    </row>
    <row r="17" spans="2:8" ht="15.75">
      <c r="B17" s="230"/>
      <c r="C17" s="229"/>
      <c r="D17" s="225" t="s">
        <v>806</v>
      </c>
      <c r="E17" s="226"/>
      <c r="F17" s="226"/>
      <c r="G17" s="226"/>
      <c r="H17" s="131">
        <f>H9+H10+H11+H14</f>
        <v>1.81</v>
      </c>
    </row>
    <row r="19" spans="2:8">
      <c r="C19" s="5" t="s">
        <v>294</v>
      </c>
      <c r="D19" s="5"/>
      <c r="E19" s="5" t="s">
        <v>801</v>
      </c>
    </row>
    <row r="22" spans="2:8">
      <c r="B22" s="132"/>
      <c r="C22" s="132"/>
      <c r="D22" s="7"/>
      <c r="E22" s="7" t="s">
        <v>17</v>
      </c>
      <c r="F22" s="7"/>
    </row>
    <row r="23" spans="2:8">
      <c r="B23" s="132"/>
      <c r="C23" s="132"/>
      <c r="D23" s="7"/>
      <c r="E23" s="7" t="s">
        <v>299</v>
      </c>
      <c r="F23" s="7"/>
    </row>
    <row r="24" spans="2:8">
      <c r="B24" s="132"/>
      <c r="C24" s="132"/>
      <c r="D24" s="7"/>
      <c r="E24" s="7" t="s">
        <v>37</v>
      </c>
      <c r="F24" s="7"/>
    </row>
    <row r="25" spans="2:8">
      <c r="B25" s="132"/>
      <c r="C25" s="132"/>
      <c r="D25" s="134"/>
      <c r="E25" s="133"/>
      <c r="F25" s="7" t="s">
        <v>273</v>
      </c>
    </row>
    <row r="26" spans="2:8">
      <c r="B26" s="132"/>
      <c r="C26" s="132"/>
      <c r="D26" s="134"/>
      <c r="E26" s="134" t="s">
        <v>809</v>
      </c>
      <c r="F26" s="7"/>
    </row>
    <row r="27" spans="2:8" ht="16.5" customHeight="1">
      <c r="B27" s="222" t="s">
        <v>39</v>
      </c>
      <c r="C27" s="238"/>
      <c r="D27" s="238"/>
      <c r="E27" s="238"/>
      <c r="F27" s="239"/>
    </row>
    <row r="28" spans="2:8" ht="16.5" customHeight="1">
      <c r="B28" s="240" t="s">
        <v>815</v>
      </c>
      <c r="C28" s="241"/>
      <c r="D28" s="241"/>
      <c r="E28" s="241"/>
      <c r="F28" s="242"/>
    </row>
    <row r="29" spans="2:8" ht="42.75">
      <c r="B29" s="135" t="s">
        <v>2</v>
      </c>
      <c r="C29" s="135" t="s">
        <v>40</v>
      </c>
      <c r="D29" s="135" t="s">
        <v>41</v>
      </c>
      <c r="E29" s="138" t="s">
        <v>296</v>
      </c>
      <c r="F29" s="136" t="s">
        <v>297</v>
      </c>
    </row>
    <row r="30" spans="2:8" ht="28.5" customHeight="1">
      <c r="B30" s="135" t="s">
        <v>301</v>
      </c>
      <c r="C30" s="139" t="s">
        <v>814</v>
      </c>
      <c r="D30" s="125" t="s">
        <v>50</v>
      </c>
      <c r="E30" s="136">
        <v>0.23</v>
      </c>
      <c r="F30" s="136">
        <v>0.23</v>
      </c>
    </row>
    <row r="31" spans="2:8">
      <c r="B31" s="135" t="s">
        <v>317</v>
      </c>
      <c r="C31" s="139" t="s">
        <v>810</v>
      </c>
      <c r="D31" s="125"/>
      <c r="E31" s="135"/>
      <c r="F31" s="124"/>
    </row>
    <row r="32" spans="2:8">
      <c r="B32" s="135" t="s">
        <v>356</v>
      </c>
      <c r="C32" s="139" t="s">
        <v>822</v>
      </c>
      <c r="D32" s="125" t="s">
        <v>55</v>
      </c>
      <c r="E32" s="135">
        <v>0.56000000000000005</v>
      </c>
      <c r="F32" s="135">
        <v>0.56000000000000005</v>
      </c>
    </row>
    <row r="33" spans="2:6">
      <c r="B33" s="135" t="s">
        <v>807</v>
      </c>
      <c r="C33" s="139" t="s">
        <v>811</v>
      </c>
      <c r="D33" s="125"/>
      <c r="E33" s="135"/>
      <c r="F33" s="124"/>
    </row>
    <row r="34" spans="2:6">
      <c r="B34" s="135" t="s">
        <v>808</v>
      </c>
      <c r="C34" s="139" t="s">
        <v>812</v>
      </c>
      <c r="D34" s="125" t="s">
        <v>55</v>
      </c>
      <c r="E34" s="135">
        <v>0.33</v>
      </c>
      <c r="F34" s="135">
        <v>0.33</v>
      </c>
    </row>
    <row r="35" spans="2:6" ht="162.75" customHeight="1">
      <c r="B35" s="135" t="s">
        <v>518</v>
      </c>
      <c r="C35" s="137" t="s">
        <v>813</v>
      </c>
      <c r="D35" s="125" t="s">
        <v>43</v>
      </c>
      <c r="E35" s="136">
        <v>2.11</v>
      </c>
      <c r="F35" s="136">
        <v>0.99</v>
      </c>
    </row>
    <row r="36" spans="2:6" ht="15" customHeight="1">
      <c r="B36" s="243" t="s">
        <v>575</v>
      </c>
      <c r="C36" s="137" t="s">
        <v>831</v>
      </c>
      <c r="D36" s="245"/>
      <c r="E36" s="140">
        <v>1.86</v>
      </c>
      <c r="F36" s="140">
        <v>1.86</v>
      </c>
    </row>
    <row r="37" spans="2:6" ht="30">
      <c r="B37" s="244"/>
      <c r="C37" s="137" t="s">
        <v>832</v>
      </c>
      <c r="D37" s="246"/>
      <c r="E37" s="136">
        <v>1.85</v>
      </c>
      <c r="F37" s="136">
        <v>1.85</v>
      </c>
    </row>
    <row r="38" spans="2:6" ht="13.5" customHeight="1">
      <c r="B38" s="244"/>
      <c r="C38" s="137" t="s">
        <v>816</v>
      </c>
      <c r="D38" s="246"/>
      <c r="E38" s="136">
        <v>1.81</v>
      </c>
      <c r="F38" s="136">
        <v>1.81</v>
      </c>
    </row>
    <row r="39" spans="2:6" ht="13.5" customHeight="1">
      <c r="B39" s="243" t="s">
        <v>607</v>
      </c>
      <c r="C39" s="141" t="s">
        <v>817</v>
      </c>
      <c r="D39" s="228"/>
      <c r="E39" s="136">
        <f>E30+E32+E34+E35+E36</f>
        <v>5.09</v>
      </c>
      <c r="F39" s="136">
        <f>F30+F32+F34+F35+F36</f>
        <v>3.97</v>
      </c>
    </row>
    <row r="40" spans="2:6" ht="13.5" customHeight="1">
      <c r="B40" s="243"/>
      <c r="C40" s="141" t="s">
        <v>818</v>
      </c>
      <c r="D40" s="228"/>
      <c r="E40" s="136">
        <f>E30+E32+E34+E35+E37</f>
        <v>5.08</v>
      </c>
      <c r="F40" s="136">
        <f>F30+F32+F34+F35+F37</f>
        <v>3.96</v>
      </c>
    </row>
    <row r="41" spans="2:6" ht="13.5" customHeight="1">
      <c r="B41" s="243"/>
      <c r="C41" s="141" t="s">
        <v>819</v>
      </c>
      <c r="D41" s="228"/>
      <c r="E41" s="136">
        <f>E30+E32+E34+E35+E38</f>
        <v>5.04</v>
      </c>
      <c r="F41" s="136">
        <f>F30+F32+F34+F35+F38</f>
        <v>3.92</v>
      </c>
    </row>
    <row r="42" spans="2:6">
      <c r="B42" s="235" t="s">
        <v>823</v>
      </c>
      <c r="C42" s="236"/>
      <c r="D42" s="236"/>
      <c r="E42" s="237"/>
      <c r="F42" s="237"/>
    </row>
    <row r="43" spans="2:6">
      <c r="B43" s="5" t="s">
        <v>824</v>
      </c>
    </row>
  </sheetData>
  <mergeCells count="13">
    <mergeCell ref="B42:F42"/>
    <mergeCell ref="B27:F27"/>
    <mergeCell ref="B28:F28"/>
    <mergeCell ref="B36:B38"/>
    <mergeCell ref="D36:D38"/>
    <mergeCell ref="B39:B41"/>
    <mergeCell ref="D39:D41"/>
    <mergeCell ref="D17:G17"/>
    <mergeCell ref="C9:C17"/>
    <mergeCell ref="B9:B17"/>
    <mergeCell ref="B7:H7"/>
    <mergeCell ref="D15:G15"/>
    <mergeCell ref="D16:G16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22" sqref="K22"/>
    </sheetView>
  </sheetViews>
  <sheetFormatPr defaultRowHeight="1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2:Q182"/>
  <sheetViews>
    <sheetView view="pageBreakPreview" topLeftCell="A31" zoomScale="70" zoomScaleNormal="80" zoomScaleSheetLayoutView="70" workbookViewId="0">
      <selection activeCell="B46" sqref="B46"/>
    </sheetView>
  </sheetViews>
  <sheetFormatPr defaultRowHeight="15" customHeight="1"/>
  <cols>
    <col min="1" max="1" width="30" style="5" customWidth="1"/>
    <col min="2" max="6" width="9.140625" style="5"/>
    <col min="7" max="7" width="13" style="5" customWidth="1"/>
    <col min="8" max="16384" width="9.140625" style="5"/>
  </cols>
  <sheetData>
    <row r="2" spans="1:7" ht="15" customHeight="1">
      <c r="D2" s="5" t="s">
        <v>17</v>
      </c>
    </row>
    <row r="3" spans="1:7" ht="15" customHeight="1">
      <c r="D3" s="5" t="s">
        <v>299</v>
      </c>
    </row>
    <row r="4" spans="1:7" ht="15" customHeight="1">
      <c r="D4" s="5" t="s">
        <v>834</v>
      </c>
    </row>
    <row r="5" spans="1:7" ht="15" customHeight="1">
      <c r="D5" s="5" t="s">
        <v>835</v>
      </c>
    </row>
    <row r="6" spans="1:7" ht="15" customHeight="1">
      <c r="D6" s="5" t="s">
        <v>836</v>
      </c>
    </row>
    <row r="7" spans="1:7" ht="15" customHeight="1">
      <c r="A7" s="7" t="s">
        <v>18</v>
      </c>
    </row>
    <row r="8" spans="1:7" ht="180" customHeight="1">
      <c r="A8" s="250" t="s">
        <v>19</v>
      </c>
      <c r="B8" s="252" t="s">
        <v>883</v>
      </c>
      <c r="C8" s="253"/>
      <c r="D8" s="254" t="s">
        <v>884</v>
      </c>
      <c r="E8" s="253"/>
      <c r="F8" s="255" t="s">
        <v>837</v>
      </c>
      <c r="G8" s="256"/>
    </row>
    <row r="9" spans="1:7" ht="15" customHeight="1">
      <c r="A9" s="251"/>
      <c r="B9" s="154" t="s">
        <v>48</v>
      </c>
      <c r="C9" s="154" t="s">
        <v>49</v>
      </c>
      <c r="D9" s="154" t="s">
        <v>48</v>
      </c>
      <c r="E9" s="154" t="s">
        <v>49</v>
      </c>
      <c r="F9" s="154" t="s">
        <v>48</v>
      </c>
      <c r="G9" s="154" t="s">
        <v>49</v>
      </c>
    </row>
    <row r="10" spans="1:7" ht="15" customHeight="1">
      <c r="A10" s="49" t="s">
        <v>20</v>
      </c>
      <c r="B10" s="55">
        <v>0.24</v>
      </c>
      <c r="C10" s="55">
        <v>0.24</v>
      </c>
      <c r="D10" s="55">
        <v>0.08</v>
      </c>
      <c r="E10" s="55">
        <v>0.08</v>
      </c>
      <c r="F10" s="55">
        <v>0.25</v>
      </c>
      <c r="G10" s="55">
        <v>0.17</v>
      </c>
    </row>
    <row r="11" spans="1:7" ht="15" customHeight="1">
      <c r="A11" s="49" t="s">
        <v>21</v>
      </c>
      <c r="B11" s="55">
        <f>B10*7.8%</f>
        <v>0.02</v>
      </c>
      <c r="C11" s="55">
        <f t="shared" ref="C11:G11" si="0">C10*7.8%</f>
        <v>0.02</v>
      </c>
      <c r="D11" s="55">
        <f t="shared" si="0"/>
        <v>0.01</v>
      </c>
      <c r="E11" s="55">
        <f t="shared" si="0"/>
        <v>0.01</v>
      </c>
      <c r="F11" s="55">
        <f t="shared" si="0"/>
        <v>0.02</v>
      </c>
      <c r="G11" s="55">
        <f t="shared" si="0"/>
        <v>0.01</v>
      </c>
    </row>
    <row r="12" spans="1:7" ht="15" customHeight="1">
      <c r="A12" s="49" t="s">
        <v>22</v>
      </c>
      <c r="B12" s="55">
        <f>B13+B14+B15</f>
        <v>0.09</v>
      </c>
      <c r="C12" s="55">
        <f>C13+C14+C15</f>
        <v>0.09</v>
      </c>
      <c r="D12" s="55">
        <f t="shared" ref="D12:G12" si="1">D13+D14+D15</f>
        <v>0.03</v>
      </c>
      <c r="E12" s="55">
        <f t="shared" si="1"/>
        <v>0.03</v>
      </c>
      <c r="F12" s="55">
        <f t="shared" si="1"/>
        <v>0.09</v>
      </c>
      <c r="G12" s="55">
        <f t="shared" si="1"/>
        <v>0.06</v>
      </c>
    </row>
    <row r="13" spans="1:7" ht="15" customHeight="1">
      <c r="A13" s="49" t="s">
        <v>23</v>
      </c>
      <c r="B13" s="55">
        <f>(B10+B11)*34%</f>
        <v>0.09</v>
      </c>
      <c r="C13" s="55">
        <f t="shared" ref="C13:G13" si="2">(C10+C11)*34%</f>
        <v>0.09</v>
      </c>
      <c r="D13" s="55">
        <f t="shared" si="2"/>
        <v>0.03</v>
      </c>
      <c r="E13" s="55">
        <f t="shared" si="2"/>
        <v>0.03</v>
      </c>
      <c r="F13" s="55">
        <f t="shared" si="2"/>
        <v>0.09</v>
      </c>
      <c r="G13" s="55">
        <f t="shared" si="2"/>
        <v>0.06</v>
      </c>
    </row>
    <row r="14" spans="1:7" ht="15" customHeight="1">
      <c r="A14" s="49" t="s">
        <v>640</v>
      </c>
      <c r="B14" s="55">
        <f>(B10+B11)*0.08%</f>
        <v>0</v>
      </c>
      <c r="C14" s="55">
        <f t="shared" ref="C14:G14" si="3">(C10+C11)*0.08%</f>
        <v>0</v>
      </c>
      <c r="D14" s="55">
        <f t="shared" si="3"/>
        <v>0</v>
      </c>
      <c r="E14" s="55">
        <f t="shared" si="3"/>
        <v>0</v>
      </c>
      <c r="F14" s="55">
        <f t="shared" si="3"/>
        <v>0</v>
      </c>
      <c r="G14" s="55">
        <f t="shared" si="3"/>
        <v>0</v>
      </c>
    </row>
    <row r="15" spans="1:7" ht="15" customHeight="1">
      <c r="A15" s="49" t="s">
        <v>24</v>
      </c>
      <c r="B15" s="55">
        <f>(B10+B11)*1.5%</f>
        <v>0</v>
      </c>
      <c r="C15" s="55">
        <f t="shared" ref="C15:G15" si="4">(C10+C11)*1.5%</f>
        <v>0</v>
      </c>
      <c r="D15" s="55">
        <f t="shared" si="4"/>
        <v>0</v>
      </c>
      <c r="E15" s="55">
        <f t="shared" si="4"/>
        <v>0</v>
      </c>
      <c r="F15" s="55">
        <f t="shared" si="4"/>
        <v>0</v>
      </c>
      <c r="G15" s="55">
        <f t="shared" si="4"/>
        <v>0</v>
      </c>
    </row>
    <row r="16" spans="1:7" ht="15" customHeight="1">
      <c r="A16" s="49" t="s">
        <v>641</v>
      </c>
      <c r="B16" s="55">
        <f>B10*69.59%</f>
        <v>0.17</v>
      </c>
      <c r="C16" s="55">
        <f t="shared" ref="C16:G16" si="5">C10*69.59%</f>
        <v>0.17</v>
      </c>
      <c r="D16" s="55">
        <f t="shared" si="5"/>
        <v>0.06</v>
      </c>
      <c r="E16" s="55">
        <f t="shared" si="5"/>
        <v>0.06</v>
      </c>
      <c r="F16" s="55">
        <f t="shared" si="5"/>
        <v>0.17</v>
      </c>
      <c r="G16" s="55">
        <f t="shared" si="5"/>
        <v>0.12</v>
      </c>
    </row>
    <row r="17" spans="1:7" ht="15" customHeight="1">
      <c r="A17" s="49" t="s">
        <v>25</v>
      </c>
      <c r="B17" s="55">
        <v>0</v>
      </c>
      <c r="C17" s="55">
        <v>0</v>
      </c>
      <c r="D17" s="55">
        <v>0</v>
      </c>
      <c r="E17" s="55">
        <v>0</v>
      </c>
      <c r="F17" s="55">
        <v>0</v>
      </c>
      <c r="G17" s="55">
        <v>0</v>
      </c>
    </row>
    <row r="18" spans="1:7" ht="15" customHeight="1">
      <c r="A18" s="49" t="s">
        <v>26</v>
      </c>
      <c r="B18" s="55">
        <v>0</v>
      </c>
      <c r="C18" s="55">
        <v>0</v>
      </c>
      <c r="D18" s="55">
        <v>0</v>
      </c>
      <c r="E18" s="55">
        <v>0</v>
      </c>
      <c r="F18" s="55">
        <v>0</v>
      </c>
      <c r="G18" s="55">
        <v>0</v>
      </c>
    </row>
    <row r="19" spans="1:7" ht="15" customHeight="1">
      <c r="A19" s="49" t="s">
        <v>27</v>
      </c>
      <c r="B19" s="55">
        <f>B10+B11+B12+B16</f>
        <v>0.52</v>
      </c>
      <c r="C19" s="55">
        <f t="shared" ref="C19:G19" si="6">C10+C11+C12+C16</f>
        <v>0.52</v>
      </c>
      <c r="D19" s="55">
        <f t="shared" si="6"/>
        <v>0.18</v>
      </c>
      <c r="E19" s="55">
        <f t="shared" si="6"/>
        <v>0.18</v>
      </c>
      <c r="F19" s="55">
        <f>F10+F11+F12+F16</f>
        <v>0.53</v>
      </c>
      <c r="G19" s="55">
        <f t="shared" si="6"/>
        <v>0.36</v>
      </c>
    </row>
    <row r="20" spans="1:7" ht="15" customHeight="1">
      <c r="A20" s="49" t="s">
        <v>28</v>
      </c>
      <c r="B20" s="155">
        <v>20</v>
      </c>
      <c r="C20" s="155">
        <v>20</v>
      </c>
      <c r="D20" s="155">
        <v>20</v>
      </c>
      <c r="E20" s="155">
        <v>20</v>
      </c>
      <c r="F20" s="155">
        <v>20</v>
      </c>
      <c r="G20" s="155">
        <v>20</v>
      </c>
    </row>
    <row r="21" spans="1:7" ht="15" customHeight="1">
      <c r="A21" s="49" t="s">
        <v>29</v>
      </c>
      <c r="B21" s="55">
        <f>B19*B20/100</f>
        <v>0.1</v>
      </c>
      <c r="C21" s="55">
        <f t="shared" ref="C21" si="7">C19*C20/100</f>
        <v>0.1</v>
      </c>
      <c r="D21" s="55">
        <f>D19*D20/100</f>
        <v>0.04</v>
      </c>
      <c r="E21" s="55">
        <f>E19*E20/100</f>
        <v>0.04</v>
      </c>
      <c r="F21" s="55">
        <f>F19*F20/100</f>
        <v>0.11</v>
      </c>
      <c r="G21" s="55">
        <f>G19*G20/100</f>
        <v>7.0000000000000007E-2</v>
      </c>
    </row>
    <row r="22" spans="1:7" ht="15" customHeight="1">
      <c r="A22" s="49" t="s">
        <v>30</v>
      </c>
      <c r="B22" s="55">
        <f>B19+B21</f>
        <v>0.62</v>
      </c>
      <c r="C22" s="55">
        <f t="shared" ref="C22:G22" si="8">C19+C21</f>
        <v>0.62</v>
      </c>
      <c r="D22" s="55">
        <f>D19+D21</f>
        <v>0.22</v>
      </c>
      <c r="E22" s="55">
        <f t="shared" si="8"/>
        <v>0.22</v>
      </c>
      <c r="F22" s="55">
        <f t="shared" si="8"/>
        <v>0.64</v>
      </c>
      <c r="G22" s="55">
        <f t="shared" si="8"/>
        <v>0.43</v>
      </c>
    </row>
    <row r="23" spans="1:7" ht="15" customHeight="1">
      <c r="A23" s="49" t="s">
        <v>31</v>
      </c>
      <c r="B23" s="55">
        <v>0</v>
      </c>
      <c r="C23" s="55">
        <v>0</v>
      </c>
      <c r="D23" s="55">
        <v>0</v>
      </c>
      <c r="E23" s="55">
        <v>0</v>
      </c>
      <c r="F23" s="55">
        <v>0</v>
      </c>
      <c r="G23" s="55">
        <v>0</v>
      </c>
    </row>
    <row r="24" spans="1:7" ht="15" customHeight="1">
      <c r="A24" s="49" t="s">
        <v>32</v>
      </c>
      <c r="B24" s="55">
        <f>B22</f>
        <v>0.62</v>
      </c>
      <c r="C24" s="55">
        <f>C22</f>
        <v>0.62</v>
      </c>
      <c r="D24" s="55">
        <f t="shared" ref="D24:G24" si="9">D22</f>
        <v>0.22</v>
      </c>
      <c r="E24" s="55">
        <f t="shared" si="9"/>
        <v>0.22</v>
      </c>
      <c r="F24" s="55">
        <f t="shared" si="9"/>
        <v>0.64</v>
      </c>
      <c r="G24" s="55">
        <f t="shared" si="9"/>
        <v>0.43</v>
      </c>
    </row>
    <row r="25" spans="1:7" ht="15" customHeight="1">
      <c r="A25" s="49" t="s">
        <v>33</v>
      </c>
      <c r="B25" s="55">
        <v>0</v>
      </c>
      <c r="C25" s="55">
        <v>0</v>
      </c>
      <c r="D25" s="55">
        <v>0</v>
      </c>
      <c r="E25" s="55">
        <v>0</v>
      </c>
      <c r="F25" s="55">
        <v>0</v>
      </c>
      <c r="G25" s="55">
        <v>0</v>
      </c>
    </row>
    <row r="26" spans="1:7" ht="15" customHeight="1">
      <c r="A26" s="49" t="s">
        <v>34</v>
      </c>
      <c r="B26" s="55">
        <f>B24*B25</f>
        <v>0</v>
      </c>
      <c r="C26" s="55">
        <f>C24*C25</f>
        <v>0</v>
      </c>
      <c r="D26" s="55">
        <f t="shared" ref="D26:G26" si="10">D24*D25</f>
        <v>0</v>
      </c>
      <c r="E26" s="55">
        <f t="shared" si="10"/>
        <v>0</v>
      </c>
      <c r="F26" s="55">
        <f t="shared" si="10"/>
        <v>0</v>
      </c>
      <c r="G26" s="55">
        <f t="shared" si="10"/>
        <v>0</v>
      </c>
    </row>
    <row r="27" spans="1:7" ht="15" customHeight="1">
      <c r="A27" s="156" t="s">
        <v>642</v>
      </c>
      <c r="B27" s="157">
        <f>B24+B26</f>
        <v>0.62</v>
      </c>
      <c r="C27" s="157">
        <f t="shared" ref="C27:G27" si="11">C24+C26</f>
        <v>0.62</v>
      </c>
      <c r="D27" s="157">
        <f>D24+D26</f>
        <v>0.22</v>
      </c>
      <c r="E27" s="157">
        <f t="shared" si="11"/>
        <v>0.22</v>
      </c>
      <c r="F27" s="157">
        <f t="shared" si="11"/>
        <v>0.64</v>
      </c>
      <c r="G27" s="157">
        <f t="shared" si="11"/>
        <v>0.43</v>
      </c>
    </row>
    <row r="28" spans="1:7" ht="15" customHeight="1">
      <c r="A28" s="5" t="s">
        <v>36</v>
      </c>
      <c r="F28" s="5" t="s">
        <v>272</v>
      </c>
    </row>
    <row r="33" spans="1:17" ht="15" customHeight="1">
      <c r="A33" s="7" t="s">
        <v>18</v>
      </c>
    </row>
    <row r="34" spans="1:17" ht="258" customHeight="1">
      <c r="A34" s="250" t="s">
        <v>19</v>
      </c>
      <c r="B34" s="247" t="s">
        <v>838</v>
      </c>
      <c r="C34" s="248"/>
      <c r="D34" s="247" t="s">
        <v>856</v>
      </c>
      <c r="E34" s="248"/>
      <c r="F34" s="247" t="s">
        <v>857</v>
      </c>
      <c r="G34" s="248"/>
      <c r="H34" s="247" t="s">
        <v>858</v>
      </c>
      <c r="I34" s="248"/>
      <c r="J34" s="247" t="s">
        <v>859</v>
      </c>
      <c r="K34" s="248"/>
      <c r="L34" s="247" t="s">
        <v>860</v>
      </c>
      <c r="M34" s="248"/>
      <c r="N34" s="247" t="s">
        <v>861</v>
      </c>
      <c r="O34" s="248"/>
      <c r="P34" s="247" t="s">
        <v>862</v>
      </c>
      <c r="Q34" s="248"/>
    </row>
    <row r="35" spans="1:17" ht="15" customHeight="1">
      <c r="A35" s="251"/>
      <c r="B35" s="154" t="s">
        <v>48</v>
      </c>
      <c r="C35" s="154" t="s">
        <v>49</v>
      </c>
      <c r="D35" s="154" t="s">
        <v>48</v>
      </c>
      <c r="E35" s="154" t="s">
        <v>49</v>
      </c>
      <c r="F35" s="154" t="s">
        <v>48</v>
      </c>
      <c r="G35" s="154" t="s">
        <v>49</v>
      </c>
      <c r="H35" s="154" t="s">
        <v>48</v>
      </c>
      <c r="I35" s="154" t="s">
        <v>49</v>
      </c>
      <c r="J35" s="154" t="s">
        <v>48</v>
      </c>
      <c r="K35" s="154" t="s">
        <v>49</v>
      </c>
      <c r="L35" s="154" t="s">
        <v>48</v>
      </c>
      <c r="M35" s="154" t="s">
        <v>49</v>
      </c>
      <c r="N35" s="154" t="s">
        <v>48</v>
      </c>
      <c r="O35" s="154" t="s">
        <v>49</v>
      </c>
      <c r="P35" s="154" t="s">
        <v>48</v>
      </c>
      <c r="Q35" s="154" t="s">
        <v>49</v>
      </c>
    </row>
    <row r="36" spans="1:17" ht="15" customHeight="1">
      <c r="A36" s="49" t="s">
        <v>20</v>
      </c>
      <c r="B36" s="55">
        <v>0.13</v>
      </c>
      <c r="C36" s="55">
        <v>0.08</v>
      </c>
      <c r="D36" s="55">
        <v>0.13</v>
      </c>
      <c r="E36" s="55">
        <v>0.08</v>
      </c>
      <c r="F36" s="55">
        <v>0.21</v>
      </c>
      <c r="G36" s="55">
        <v>0.13</v>
      </c>
      <c r="H36" s="55">
        <v>0.21</v>
      </c>
      <c r="I36" s="55">
        <v>0.13</v>
      </c>
      <c r="J36" s="55">
        <v>0.25</v>
      </c>
      <c r="K36" s="55">
        <v>0.13</v>
      </c>
      <c r="L36" s="55">
        <v>0.21</v>
      </c>
      <c r="M36" s="55">
        <v>0.13</v>
      </c>
      <c r="N36" s="55">
        <v>0.21</v>
      </c>
      <c r="O36" s="55">
        <v>0.13</v>
      </c>
      <c r="P36" s="55">
        <v>0.28999999999999998</v>
      </c>
      <c r="Q36" s="55">
        <v>0.17</v>
      </c>
    </row>
    <row r="37" spans="1:17" ht="15" customHeight="1">
      <c r="A37" s="49" t="s">
        <v>21</v>
      </c>
      <c r="B37" s="55">
        <f>B36*7.8%</f>
        <v>0.01</v>
      </c>
      <c r="C37" s="55">
        <f t="shared" ref="C37:Q37" si="12">C36*7.8%</f>
        <v>0.01</v>
      </c>
      <c r="D37" s="55">
        <f t="shared" si="12"/>
        <v>0.01</v>
      </c>
      <c r="E37" s="55">
        <f t="shared" si="12"/>
        <v>0.01</v>
      </c>
      <c r="F37" s="55">
        <f t="shared" si="12"/>
        <v>0.02</v>
      </c>
      <c r="G37" s="55">
        <f t="shared" si="12"/>
        <v>0.01</v>
      </c>
      <c r="H37" s="55">
        <f t="shared" si="12"/>
        <v>0.02</v>
      </c>
      <c r="I37" s="55">
        <f t="shared" si="12"/>
        <v>0.01</v>
      </c>
      <c r="J37" s="55">
        <f t="shared" si="12"/>
        <v>0.02</v>
      </c>
      <c r="K37" s="55">
        <f t="shared" si="12"/>
        <v>0.01</v>
      </c>
      <c r="L37" s="55">
        <f t="shared" si="12"/>
        <v>0.02</v>
      </c>
      <c r="M37" s="55">
        <f t="shared" si="12"/>
        <v>0.01</v>
      </c>
      <c r="N37" s="55">
        <f t="shared" si="12"/>
        <v>0.02</v>
      </c>
      <c r="O37" s="55">
        <f t="shared" si="12"/>
        <v>0.01</v>
      </c>
      <c r="P37" s="55">
        <f t="shared" si="12"/>
        <v>0.02</v>
      </c>
      <c r="Q37" s="55">
        <f t="shared" si="12"/>
        <v>0.01</v>
      </c>
    </row>
    <row r="38" spans="1:17" ht="15" customHeight="1">
      <c r="A38" s="49" t="s">
        <v>22</v>
      </c>
      <c r="B38" s="55">
        <f>B39+B40+B41</f>
        <v>0.05</v>
      </c>
      <c r="C38" s="55">
        <f>C39+C40+C41</f>
        <v>0.03</v>
      </c>
      <c r="D38" s="55">
        <f t="shared" ref="D38:Q38" si="13">D39+D40+D41</f>
        <v>0.05</v>
      </c>
      <c r="E38" s="55">
        <f t="shared" si="13"/>
        <v>0.03</v>
      </c>
      <c r="F38" s="55">
        <f t="shared" si="13"/>
        <v>0.08</v>
      </c>
      <c r="G38" s="55">
        <f t="shared" si="13"/>
        <v>0.05</v>
      </c>
      <c r="H38" s="55">
        <f t="shared" si="13"/>
        <v>0.08</v>
      </c>
      <c r="I38" s="55">
        <f t="shared" si="13"/>
        <v>0.05</v>
      </c>
      <c r="J38" s="55">
        <f t="shared" si="13"/>
        <v>0.09</v>
      </c>
      <c r="K38" s="55">
        <f t="shared" si="13"/>
        <v>0.05</v>
      </c>
      <c r="L38" s="55">
        <f t="shared" si="13"/>
        <v>0.08</v>
      </c>
      <c r="M38" s="55">
        <f t="shared" si="13"/>
        <v>0.05</v>
      </c>
      <c r="N38" s="55">
        <f t="shared" si="13"/>
        <v>0.08</v>
      </c>
      <c r="O38" s="55">
        <f t="shared" si="13"/>
        <v>0.05</v>
      </c>
      <c r="P38" s="55">
        <f t="shared" si="13"/>
        <v>0.11</v>
      </c>
      <c r="Q38" s="55">
        <f t="shared" si="13"/>
        <v>0.06</v>
      </c>
    </row>
    <row r="39" spans="1:17" ht="15" customHeight="1">
      <c r="A39" s="49" t="s">
        <v>23</v>
      </c>
      <c r="B39" s="55">
        <f>(B36+B37)*34%</f>
        <v>0.05</v>
      </c>
      <c r="C39" s="55">
        <f t="shared" ref="C39:Q39" si="14">(C36+C37)*34%</f>
        <v>0.03</v>
      </c>
      <c r="D39" s="55">
        <f t="shared" si="14"/>
        <v>0.05</v>
      </c>
      <c r="E39" s="55">
        <f t="shared" si="14"/>
        <v>0.03</v>
      </c>
      <c r="F39" s="55">
        <f t="shared" si="14"/>
        <v>0.08</v>
      </c>
      <c r="G39" s="55">
        <f t="shared" si="14"/>
        <v>0.05</v>
      </c>
      <c r="H39" s="55">
        <f t="shared" si="14"/>
        <v>0.08</v>
      </c>
      <c r="I39" s="55">
        <f t="shared" si="14"/>
        <v>0.05</v>
      </c>
      <c r="J39" s="55">
        <f t="shared" si="14"/>
        <v>0.09</v>
      </c>
      <c r="K39" s="55">
        <f t="shared" si="14"/>
        <v>0.05</v>
      </c>
      <c r="L39" s="55">
        <f t="shared" si="14"/>
        <v>0.08</v>
      </c>
      <c r="M39" s="55">
        <f t="shared" si="14"/>
        <v>0.05</v>
      </c>
      <c r="N39" s="55">
        <f t="shared" si="14"/>
        <v>0.08</v>
      </c>
      <c r="O39" s="55">
        <f t="shared" si="14"/>
        <v>0.05</v>
      </c>
      <c r="P39" s="55">
        <f t="shared" si="14"/>
        <v>0.11</v>
      </c>
      <c r="Q39" s="55">
        <f t="shared" si="14"/>
        <v>0.06</v>
      </c>
    </row>
    <row r="40" spans="1:17" ht="15" customHeight="1">
      <c r="A40" s="49" t="s">
        <v>640</v>
      </c>
      <c r="B40" s="55">
        <f>(B36+B37)*0.08%</f>
        <v>0</v>
      </c>
      <c r="C40" s="55">
        <f t="shared" ref="C40:Q40" si="15">(C36+C37)*0.08%</f>
        <v>0</v>
      </c>
      <c r="D40" s="55">
        <f t="shared" si="15"/>
        <v>0</v>
      </c>
      <c r="E40" s="55">
        <f t="shared" si="15"/>
        <v>0</v>
      </c>
      <c r="F40" s="55">
        <f t="shared" si="15"/>
        <v>0</v>
      </c>
      <c r="G40" s="55">
        <f t="shared" si="15"/>
        <v>0</v>
      </c>
      <c r="H40" s="55">
        <f t="shared" si="15"/>
        <v>0</v>
      </c>
      <c r="I40" s="55">
        <f t="shared" si="15"/>
        <v>0</v>
      </c>
      <c r="J40" s="55">
        <f t="shared" si="15"/>
        <v>0</v>
      </c>
      <c r="K40" s="55">
        <f t="shared" si="15"/>
        <v>0</v>
      </c>
      <c r="L40" s="55">
        <f t="shared" si="15"/>
        <v>0</v>
      </c>
      <c r="M40" s="55">
        <f t="shared" si="15"/>
        <v>0</v>
      </c>
      <c r="N40" s="55">
        <f t="shared" si="15"/>
        <v>0</v>
      </c>
      <c r="O40" s="55">
        <f t="shared" si="15"/>
        <v>0</v>
      </c>
      <c r="P40" s="55">
        <f t="shared" si="15"/>
        <v>0</v>
      </c>
      <c r="Q40" s="55">
        <f t="shared" si="15"/>
        <v>0</v>
      </c>
    </row>
    <row r="41" spans="1:17" ht="15" customHeight="1">
      <c r="A41" s="49" t="s">
        <v>24</v>
      </c>
      <c r="B41" s="55">
        <f>(B36+B37)*1.5%</f>
        <v>0</v>
      </c>
      <c r="C41" s="55">
        <f t="shared" ref="C41:Q41" si="16">(C36+C37)*1.5%</f>
        <v>0</v>
      </c>
      <c r="D41" s="55">
        <f t="shared" si="16"/>
        <v>0</v>
      </c>
      <c r="E41" s="55">
        <f t="shared" si="16"/>
        <v>0</v>
      </c>
      <c r="F41" s="55">
        <f t="shared" si="16"/>
        <v>0</v>
      </c>
      <c r="G41" s="55">
        <f t="shared" si="16"/>
        <v>0</v>
      </c>
      <c r="H41" s="55">
        <f t="shared" si="16"/>
        <v>0</v>
      </c>
      <c r="I41" s="55">
        <f t="shared" si="16"/>
        <v>0</v>
      </c>
      <c r="J41" s="55">
        <f t="shared" si="16"/>
        <v>0</v>
      </c>
      <c r="K41" s="55">
        <f t="shared" si="16"/>
        <v>0</v>
      </c>
      <c r="L41" s="55">
        <f t="shared" si="16"/>
        <v>0</v>
      </c>
      <c r="M41" s="55">
        <f t="shared" si="16"/>
        <v>0</v>
      </c>
      <c r="N41" s="55">
        <f t="shared" si="16"/>
        <v>0</v>
      </c>
      <c r="O41" s="55">
        <f t="shared" si="16"/>
        <v>0</v>
      </c>
      <c r="P41" s="55">
        <f t="shared" si="16"/>
        <v>0</v>
      </c>
      <c r="Q41" s="55">
        <f t="shared" si="16"/>
        <v>0</v>
      </c>
    </row>
    <row r="42" spans="1:17" ht="15" customHeight="1">
      <c r="A42" s="49" t="s">
        <v>641</v>
      </c>
      <c r="B42" s="55">
        <f>B36*69.59%</f>
        <v>0.09</v>
      </c>
      <c r="C42" s="55">
        <f t="shared" ref="C42:Q42" si="17">C36*69.59%</f>
        <v>0.06</v>
      </c>
      <c r="D42" s="55">
        <f t="shared" si="17"/>
        <v>0.09</v>
      </c>
      <c r="E42" s="55">
        <f t="shared" si="17"/>
        <v>0.06</v>
      </c>
      <c r="F42" s="55">
        <f t="shared" si="17"/>
        <v>0.15</v>
      </c>
      <c r="G42" s="55">
        <f t="shared" si="17"/>
        <v>0.09</v>
      </c>
      <c r="H42" s="55">
        <f t="shared" si="17"/>
        <v>0.15</v>
      </c>
      <c r="I42" s="55">
        <f t="shared" si="17"/>
        <v>0.09</v>
      </c>
      <c r="J42" s="55">
        <f t="shared" si="17"/>
        <v>0.17</v>
      </c>
      <c r="K42" s="55">
        <f t="shared" si="17"/>
        <v>0.09</v>
      </c>
      <c r="L42" s="55">
        <f t="shared" si="17"/>
        <v>0.15</v>
      </c>
      <c r="M42" s="55">
        <f t="shared" si="17"/>
        <v>0.09</v>
      </c>
      <c r="N42" s="55">
        <f t="shared" si="17"/>
        <v>0.15</v>
      </c>
      <c r="O42" s="55">
        <f t="shared" si="17"/>
        <v>0.09</v>
      </c>
      <c r="P42" s="55">
        <f t="shared" si="17"/>
        <v>0.2</v>
      </c>
      <c r="Q42" s="55">
        <f t="shared" si="17"/>
        <v>0.12</v>
      </c>
    </row>
    <row r="43" spans="1:17" ht="15" customHeight="1">
      <c r="A43" s="49" t="s">
        <v>25</v>
      </c>
      <c r="B43" s="55">
        <v>0</v>
      </c>
      <c r="C43" s="55">
        <v>0</v>
      </c>
      <c r="D43" s="55">
        <v>0</v>
      </c>
      <c r="E43" s="55">
        <v>0</v>
      </c>
      <c r="F43" s="55">
        <v>0</v>
      </c>
      <c r="G43" s="55">
        <v>0</v>
      </c>
      <c r="H43" s="55">
        <v>0</v>
      </c>
      <c r="I43" s="55">
        <v>0</v>
      </c>
      <c r="J43" s="55">
        <v>0</v>
      </c>
      <c r="K43" s="55">
        <v>0</v>
      </c>
      <c r="L43" s="55">
        <v>0</v>
      </c>
      <c r="M43" s="55">
        <v>0</v>
      </c>
      <c r="N43" s="55">
        <v>0</v>
      </c>
      <c r="O43" s="55">
        <v>0</v>
      </c>
      <c r="P43" s="55">
        <v>0</v>
      </c>
      <c r="Q43" s="55">
        <v>0</v>
      </c>
    </row>
    <row r="44" spans="1:17" ht="15" customHeight="1">
      <c r="A44" s="49" t="s">
        <v>26</v>
      </c>
      <c r="B44" s="55">
        <v>0</v>
      </c>
      <c r="C44" s="55">
        <v>0</v>
      </c>
      <c r="D44" s="55">
        <v>0</v>
      </c>
      <c r="E44" s="55">
        <v>0</v>
      </c>
      <c r="F44" s="55">
        <v>0</v>
      </c>
      <c r="G44" s="55">
        <v>0</v>
      </c>
      <c r="H44" s="55">
        <v>0</v>
      </c>
      <c r="I44" s="55">
        <v>0</v>
      </c>
      <c r="J44" s="55">
        <v>0</v>
      </c>
      <c r="K44" s="55">
        <v>0</v>
      </c>
      <c r="L44" s="55">
        <v>0</v>
      </c>
      <c r="M44" s="55">
        <v>0</v>
      </c>
      <c r="N44" s="55">
        <v>0</v>
      </c>
      <c r="O44" s="55">
        <v>0</v>
      </c>
      <c r="P44" s="55">
        <v>0</v>
      </c>
      <c r="Q44" s="55">
        <v>0</v>
      </c>
    </row>
    <row r="45" spans="1:17" ht="15" customHeight="1">
      <c r="A45" s="49" t="s">
        <v>27</v>
      </c>
      <c r="B45" s="55">
        <f>B36+B37+B38+B42</f>
        <v>0.28000000000000003</v>
      </c>
      <c r="C45" s="55">
        <f t="shared" ref="C45:Q45" si="18">C36+C37+C38+C42</f>
        <v>0.18</v>
      </c>
      <c r="D45" s="55">
        <f t="shared" si="18"/>
        <v>0.28000000000000003</v>
      </c>
      <c r="E45" s="55">
        <f t="shared" si="18"/>
        <v>0.18</v>
      </c>
      <c r="F45" s="55">
        <f t="shared" si="18"/>
        <v>0.46</v>
      </c>
      <c r="G45" s="55">
        <f t="shared" si="18"/>
        <v>0.28000000000000003</v>
      </c>
      <c r="H45" s="55">
        <f t="shared" si="18"/>
        <v>0.46</v>
      </c>
      <c r="I45" s="55">
        <f t="shared" si="18"/>
        <v>0.28000000000000003</v>
      </c>
      <c r="J45" s="55">
        <f t="shared" si="18"/>
        <v>0.53</v>
      </c>
      <c r="K45" s="55">
        <f t="shared" si="18"/>
        <v>0.28000000000000003</v>
      </c>
      <c r="L45" s="55">
        <f t="shared" si="18"/>
        <v>0.46</v>
      </c>
      <c r="M45" s="55">
        <f t="shared" si="18"/>
        <v>0.28000000000000003</v>
      </c>
      <c r="N45" s="55">
        <f t="shared" si="18"/>
        <v>0.46</v>
      </c>
      <c r="O45" s="55">
        <f t="shared" si="18"/>
        <v>0.28000000000000003</v>
      </c>
      <c r="P45" s="55">
        <f t="shared" si="18"/>
        <v>0.62</v>
      </c>
      <c r="Q45" s="55">
        <f t="shared" si="18"/>
        <v>0.36</v>
      </c>
    </row>
    <row r="46" spans="1:17" ht="15" customHeight="1">
      <c r="A46" s="49" t="s">
        <v>28</v>
      </c>
      <c r="B46" s="155">
        <v>20</v>
      </c>
      <c r="C46" s="155">
        <v>20</v>
      </c>
      <c r="D46" s="155">
        <v>20</v>
      </c>
      <c r="E46" s="155">
        <v>20</v>
      </c>
      <c r="F46" s="155">
        <v>20</v>
      </c>
      <c r="G46" s="155">
        <v>20</v>
      </c>
      <c r="H46" s="155">
        <v>20</v>
      </c>
      <c r="I46" s="155">
        <v>20</v>
      </c>
      <c r="J46" s="155">
        <v>20</v>
      </c>
      <c r="K46" s="155">
        <v>20</v>
      </c>
      <c r="L46" s="155">
        <v>20</v>
      </c>
      <c r="M46" s="155">
        <v>20</v>
      </c>
      <c r="N46" s="155">
        <v>20</v>
      </c>
      <c r="O46" s="155">
        <v>20</v>
      </c>
      <c r="P46" s="155">
        <v>20</v>
      </c>
      <c r="Q46" s="155">
        <v>20</v>
      </c>
    </row>
    <row r="47" spans="1:17" ht="15" customHeight="1">
      <c r="A47" s="49" t="s">
        <v>29</v>
      </c>
      <c r="B47" s="55">
        <f>B45*B46/100</f>
        <v>0.06</v>
      </c>
      <c r="C47" s="55">
        <f t="shared" ref="C47:Q47" si="19">C45*C46/100</f>
        <v>0.04</v>
      </c>
      <c r="D47" s="55">
        <f t="shared" si="19"/>
        <v>0.06</v>
      </c>
      <c r="E47" s="55">
        <f t="shared" si="19"/>
        <v>0.04</v>
      </c>
      <c r="F47" s="55">
        <f t="shared" si="19"/>
        <v>0.09</v>
      </c>
      <c r="G47" s="55">
        <f t="shared" si="19"/>
        <v>0.06</v>
      </c>
      <c r="H47" s="55">
        <f t="shared" si="19"/>
        <v>0.09</v>
      </c>
      <c r="I47" s="55">
        <f t="shared" si="19"/>
        <v>0.06</v>
      </c>
      <c r="J47" s="55">
        <f t="shared" si="19"/>
        <v>0.11</v>
      </c>
      <c r="K47" s="55">
        <f t="shared" si="19"/>
        <v>0.06</v>
      </c>
      <c r="L47" s="55">
        <f t="shared" si="19"/>
        <v>0.09</v>
      </c>
      <c r="M47" s="55">
        <f t="shared" si="19"/>
        <v>0.06</v>
      </c>
      <c r="N47" s="55">
        <f t="shared" si="19"/>
        <v>0.09</v>
      </c>
      <c r="O47" s="55">
        <f t="shared" si="19"/>
        <v>0.06</v>
      </c>
      <c r="P47" s="55">
        <f t="shared" si="19"/>
        <v>0.12</v>
      </c>
      <c r="Q47" s="55">
        <f t="shared" si="19"/>
        <v>7.0000000000000007E-2</v>
      </c>
    </row>
    <row r="48" spans="1:17" ht="15" customHeight="1">
      <c r="A48" s="49" t="s">
        <v>30</v>
      </c>
      <c r="B48" s="55">
        <f>B45+B47</f>
        <v>0.34</v>
      </c>
      <c r="C48" s="55">
        <f t="shared" ref="C48:Q48" si="20">C45+C47</f>
        <v>0.22</v>
      </c>
      <c r="D48" s="55">
        <f t="shared" si="20"/>
        <v>0.34</v>
      </c>
      <c r="E48" s="55">
        <f t="shared" si="20"/>
        <v>0.22</v>
      </c>
      <c r="F48" s="55">
        <f t="shared" si="20"/>
        <v>0.55000000000000004</v>
      </c>
      <c r="G48" s="55">
        <f t="shared" si="20"/>
        <v>0.34</v>
      </c>
      <c r="H48" s="55">
        <f t="shared" si="20"/>
        <v>0.55000000000000004</v>
      </c>
      <c r="I48" s="55">
        <f t="shared" si="20"/>
        <v>0.34</v>
      </c>
      <c r="J48" s="55">
        <f t="shared" si="20"/>
        <v>0.64</v>
      </c>
      <c r="K48" s="55">
        <f t="shared" si="20"/>
        <v>0.34</v>
      </c>
      <c r="L48" s="55">
        <f t="shared" si="20"/>
        <v>0.55000000000000004</v>
      </c>
      <c r="M48" s="55">
        <f t="shared" si="20"/>
        <v>0.34</v>
      </c>
      <c r="N48" s="55">
        <f t="shared" si="20"/>
        <v>0.55000000000000004</v>
      </c>
      <c r="O48" s="55">
        <f t="shared" si="20"/>
        <v>0.34</v>
      </c>
      <c r="P48" s="55">
        <f t="shared" si="20"/>
        <v>0.74</v>
      </c>
      <c r="Q48" s="55">
        <f t="shared" si="20"/>
        <v>0.43</v>
      </c>
    </row>
    <row r="49" spans="1:17" ht="15" customHeight="1">
      <c r="A49" s="49" t="s">
        <v>31</v>
      </c>
      <c r="B49" s="55">
        <v>0</v>
      </c>
      <c r="C49" s="55">
        <v>0</v>
      </c>
      <c r="D49" s="55">
        <v>0</v>
      </c>
      <c r="E49" s="55">
        <v>0</v>
      </c>
      <c r="F49" s="55">
        <v>0</v>
      </c>
      <c r="G49" s="55">
        <v>0</v>
      </c>
      <c r="H49" s="55">
        <v>0</v>
      </c>
      <c r="I49" s="55">
        <v>0</v>
      </c>
      <c r="J49" s="55">
        <v>0</v>
      </c>
      <c r="K49" s="55">
        <v>0</v>
      </c>
      <c r="L49" s="55">
        <v>0</v>
      </c>
      <c r="M49" s="55">
        <v>0</v>
      </c>
      <c r="N49" s="55">
        <v>0</v>
      </c>
      <c r="O49" s="55">
        <v>0</v>
      </c>
      <c r="P49" s="55">
        <v>0</v>
      </c>
      <c r="Q49" s="55">
        <v>0</v>
      </c>
    </row>
    <row r="50" spans="1:17" ht="15" customHeight="1">
      <c r="A50" s="49" t="s">
        <v>32</v>
      </c>
      <c r="B50" s="55">
        <f>B48</f>
        <v>0.34</v>
      </c>
      <c r="C50" s="55">
        <f>C48</f>
        <v>0.22</v>
      </c>
      <c r="D50" s="55">
        <f t="shared" ref="D50:Q50" si="21">D48</f>
        <v>0.34</v>
      </c>
      <c r="E50" s="55">
        <f t="shared" si="21"/>
        <v>0.22</v>
      </c>
      <c r="F50" s="55">
        <f t="shared" si="21"/>
        <v>0.55000000000000004</v>
      </c>
      <c r="G50" s="55">
        <f t="shared" si="21"/>
        <v>0.34</v>
      </c>
      <c r="H50" s="55">
        <f t="shared" si="21"/>
        <v>0.55000000000000004</v>
      </c>
      <c r="I50" s="55">
        <f t="shared" si="21"/>
        <v>0.34</v>
      </c>
      <c r="J50" s="55">
        <f t="shared" si="21"/>
        <v>0.64</v>
      </c>
      <c r="K50" s="55">
        <f t="shared" si="21"/>
        <v>0.34</v>
      </c>
      <c r="L50" s="55">
        <f t="shared" si="21"/>
        <v>0.55000000000000004</v>
      </c>
      <c r="M50" s="55">
        <f t="shared" si="21"/>
        <v>0.34</v>
      </c>
      <c r="N50" s="55">
        <f t="shared" si="21"/>
        <v>0.55000000000000004</v>
      </c>
      <c r="O50" s="55">
        <f t="shared" si="21"/>
        <v>0.34</v>
      </c>
      <c r="P50" s="55">
        <f t="shared" si="21"/>
        <v>0.74</v>
      </c>
      <c r="Q50" s="55">
        <f t="shared" si="21"/>
        <v>0.43</v>
      </c>
    </row>
    <row r="51" spans="1:17" ht="15" customHeight="1">
      <c r="A51" s="49" t="s">
        <v>33</v>
      </c>
      <c r="B51" s="55">
        <v>0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0</v>
      </c>
      <c r="I51" s="55">
        <v>0</v>
      </c>
      <c r="J51" s="55">
        <v>0</v>
      </c>
      <c r="K51" s="55">
        <v>0</v>
      </c>
      <c r="L51" s="55">
        <v>0</v>
      </c>
      <c r="M51" s="55">
        <v>0</v>
      </c>
      <c r="N51" s="55">
        <v>0</v>
      </c>
      <c r="O51" s="55">
        <v>0</v>
      </c>
      <c r="P51" s="55">
        <v>0</v>
      </c>
      <c r="Q51" s="55">
        <v>0</v>
      </c>
    </row>
    <row r="52" spans="1:17" ht="15" customHeight="1">
      <c r="A52" s="49" t="s">
        <v>34</v>
      </c>
      <c r="B52" s="55">
        <f>B50*B51</f>
        <v>0</v>
      </c>
      <c r="C52" s="55">
        <f>C50*C51</f>
        <v>0</v>
      </c>
      <c r="D52" s="55">
        <f t="shared" ref="D52:Q52" si="22">D50*D51</f>
        <v>0</v>
      </c>
      <c r="E52" s="55">
        <f t="shared" si="22"/>
        <v>0</v>
      </c>
      <c r="F52" s="55">
        <f t="shared" si="22"/>
        <v>0</v>
      </c>
      <c r="G52" s="55">
        <f t="shared" si="22"/>
        <v>0</v>
      </c>
      <c r="H52" s="55">
        <f t="shared" si="22"/>
        <v>0</v>
      </c>
      <c r="I52" s="55">
        <f t="shared" si="22"/>
        <v>0</v>
      </c>
      <c r="J52" s="55">
        <f t="shared" si="22"/>
        <v>0</v>
      </c>
      <c r="K52" s="55">
        <f t="shared" si="22"/>
        <v>0</v>
      </c>
      <c r="L52" s="55">
        <f t="shared" si="22"/>
        <v>0</v>
      </c>
      <c r="M52" s="55">
        <f t="shared" si="22"/>
        <v>0</v>
      </c>
      <c r="N52" s="55">
        <f t="shared" si="22"/>
        <v>0</v>
      </c>
      <c r="O52" s="55">
        <f t="shared" si="22"/>
        <v>0</v>
      </c>
      <c r="P52" s="55">
        <f t="shared" si="22"/>
        <v>0</v>
      </c>
      <c r="Q52" s="55">
        <f t="shared" si="22"/>
        <v>0</v>
      </c>
    </row>
    <row r="53" spans="1:17" ht="15" customHeight="1">
      <c r="A53" s="156" t="s">
        <v>642</v>
      </c>
      <c r="B53" s="157">
        <f>B50+B52</f>
        <v>0.34</v>
      </c>
      <c r="C53" s="157">
        <f t="shared" ref="C53:Q53" si="23">C50+C52</f>
        <v>0.22</v>
      </c>
      <c r="D53" s="157">
        <f t="shared" si="23"/>
        <v>0.34</v>
      </c>
      <c r="E53" s="157">
        <f t="shared" si="23"/>
        <v>0.22</v>
      </c>
      <c r="F53" s="157">
        <f t="shared" si="23"/>
        <v>0.55000000000000004</v>
      </c>
      <c r="G53" s="157">
        <f t="shared" si="23"/>
        <v>0.34</v>
      </c>
      <c r="H53" s="157">
        <f t="shared" si="23"/>
        <v>0.55000000000000004</v>
      </c>
      <c r="I53" s="157">
        <f t="shared" si="23"/>
        <v>0.34</v>
      </c>
      <c r="J53" s="157">
        <f t="shared" si="23"/>
        <v>0.64</v>
      </c>
      <c r="K53" s="157">
        <f t="shared" si="23"/>
        <v>0.34</v>
      </c>
      <c r="L53" s="157">
        <f t="shared" si="23"/>
        <v>0.55000000000000004</v>
      </c>
      <c r="M53" s="157">
        <f t="shared" si="23"/>
        <v>0.34</v>
      </c>
      <c r="N53" s="157">
        <f t="shared" si="23"/>
        <v>0.55000000000000004</v>
      </c>
      <c r="O53" s="157">
        <f t="shared" si="23"/>
        <v>0.34</v>
      </c>
      <c r="P53" s="157">
        <f t="shared" si="23"/>
        <v>0.74</v>
      </c>
      <c r="Q53" s="157">
        <f t="shared" si="23"/>
        <v>0.43</v>
      </c>
    </row>
    <row r="54" spans="1:17" ht="15" customHeight="1">
      <c r="A54" s="5" t="s">
        <v>36</v>
      </c>
      <c r="F54" s="5" t="s">
        <v>272</v>
      </c>
    </row>
    <row r="57" spans="1:17" ht="242.25" customHeight="1">
      <c r="A57" s="250" t="s">
        <v>19</v>
      </c>
      <c r="B57" s="247" t="s">
        <v>839</v>
      </c>
      <c r="C57" s="248"/>
      <c r="D57" s="247" t="s">
        <v>863</v>
      </c>
      <c r="E57" s="248"/>
      <c r="F57" s="247" t="s">
        <v>864</v>
      </c>
      <c r="G57" s="248"/>
      <c r="H57" s="247" t="s">
        <v>865</v>
      </c>
      <c r="I57" s="248"/>
      <c r="J57" s="247" t="s">
        <v>866</v>
      </c>
      <c r="K57" s="248"/>
      <c r="L57" s="247" t="s">
        <v>867</v>
      </c>
      <c r="M57" s="248"/>
    </row>
    <row r="58" spans="1:17" ht="15" customHeight="1">
      <c r="A58" s="251"/>
      <c r="B58" s="154" t="s">
        <v>48</v>
      </c>
      <c r="C58" s="154" t="s">
        <v>49</v>
      </c>
      <c r="D58" s="154" t="s">
        <v>48</v>
      </c>
      <c r="E58" s="154" t="s">
        <v>49</v>
      </c>
      <c r="F58" s="154" t="s">
        <v>48</v>
      </c>
      <c r="G58" s="154" t="s">
        <v>49</v>
      </c>
      <c r="H58" s="154" t="s">
        <v>48</v>
      </c>
      <c r="I58" s="154" t="s">
        <v>49</v>
      </c>
      <c r="J58" s="154" t="s">
        <v>48</v>
      </c>
      <c r="K58" s="154" t="s">
        <v>49</v>
      </c>
      <c r="L58" s="154" t="s">
        <v>48</v>
      </c>
      <c r="M58" s="154" t="s">
        <v>49</v>
      </c>
    </row>
    <row r="59" spans="1:17" ht="15" customHeight="1">
      <c r="A59" s="49" t="s">
        <v>20</v>
      </c>
      <c r="B59" s="55">
        <v>0.25</v>
      </c>
      <c r="C59" s="55">
        <v>0.1</v>
      </c>
      <c r="D59" s="55">
        <v>0.52</v>
      </c>
      <c r="E59" s="55">
        <v>0.25</v>
      </c>
      <c r="F59" s="55">
        <v>0.52</v>
      </c>
      <c r="G59" s="55">
        <v>0.25</v>
      </c>
      <c r="H59" s="55">
        <v>0.22</v>
      </c>
      <c r="I59" s="55">
        <v>0.1</v>
      </c>
      <c r="J59" s="55">
        <v>0.24</v>
      </c>
      <c r="K59" s="55">
        <v>0.24</v>
      </c>
      <c r="L59" s="55">
        <v>0.17</v>
      </c>
      <c r="M59" s="55">
        <v>7.0000000000000007E-2</v>
      </c>
    </row>
    <row r="60" spans="1:17" ht="15" customHeight="1">
      <c r="A60" s="49" t="s">
        <v>21</v>
      </c>
      <c r="B60" s="55">
        <f t="shared" ref="B60:M60" si="24">B59*7.8%</f>
        <v>0.02</v>
      </c>
      <c r="C60" s="55">
        <f t="shared" si="24"/>
        <v>0.01</v>
      </c>
      <c r="D60" s="55">
        <f t="shared" si="24"/>
        <v>0.04</v>
      </c>
      <c r="E60" s="55">
        <f t="shared" si="24"/>
        <v>0.02</v>
      </c>
      <c r="F60" s="55">
        <f t="shared" si="24"/>
        <v>0.04</v>
      </c>
      <c r="G60" s="55">
        <f t="shared" si="24"/>
        <v>0.02</v>
      </c>
      <c r="H60" s="55">
        <f t="shared" si="24"/>
        <v>0.02</v>
      </c>
      <c r="I60" s="55">
        <f t="shared" si="24"/>
        <v>0.01</v>
      </c>
      <c r="J60" s="55">
        <f t="shared" si="24"/>
        <v>0.02</v>
      </c>
      <c r="K60" s="55">
        <f t="shared" si="24"/>
        <v>0.02</v>
      </c>
      <c r="L60" s="55">
        <f t="shared" si="24"/>
        <v>0.01</v>
      </c>
      <c r="M60" s="55">
        <f t="shared" si="24"/>
        <v>0.01</v>
      </c>
    </row>
    <row r="61" spans="1:17" ht="15" customHeight="1">
      <c r="A61" s="49" t="s">
        <v>22</v>
      </c>
      <c r="B61" s="55">
        <f t="shared" ref="B61:M61" si="25">B62+B63+B64</f>
        <v>0.09</v>
      </c>
      <c r="C61" s="55">
        <f t="shared" si="25"/>
        <v>0.04</v>
      </c>
      <c r="D61" s="55">
        <f t="shared" si="25"/>
        <v>0.2</v>
      </c>
      <c r="E61" s="55">
        <f t="shared" si="25"/>
        <v>0.09</v>
      </c>
      <c r="F61" s="55">
        <f t="shared" si="25"/>
        <v>0.2</v>
      </c>
      <c r="G61" s="55">
        <f t="shared" si="25"/>
        <v>0.09</v>
      </c>
      <c r="H61" s="55">
        <f t="shared" si="25"/>
        <v>0.08</v>
      </c>
      <c r="I61" s="55">
        <f t="shared" si="25"/>
        <v>0.04</v>
      </c>
      <c r="J61" s="55">
        <f t="shared" si="25"/>
        <v>0.09</v>
      </c>
      <c r="K61" s="55">
        <f t="shared" si="25"/>
        <v>0.09</v>
      </c>
      <c r="L61" s="55">
        <f t="shared" si="25"/>
        <v>0.06</v>
      </c>
      <c r="M61" s="55">
        <f t="shared" si="25"/>
        <v>0.03</v>
      </c>
    </row>
    <row r="62" spans="1:17" ht="15" customHeight="1">
      <c r="A62" s="49" t="s">
        <v>23</v>
      </c>
      <c r="B62" s="55">
        <f t="shared" ref="B62:M62" si="26">(B59+B60)*34%</f>
        <v>0.09</v>
      </c>
      <c r="C62" s="55">
        <f t="shared" si="26"/>
        <v>0.04</v>
      </c>
      <c r="D62" s="55">
        <f t="shared" si="26"/>
        <v>0.19</v>
      </c>
      <c r="E62" s="55">
        <f t="shared" si="26"/>
        <v>0.09</v>
      </c>
      <c r="F62" s="55">
        <f t="shared" si="26"/>
        <v>0.19</v>
      </c>
      <c r="G62" s="55">
        <f t="shared" si="26"/>
        <v>0.09</v>
      </c>
      <c r="H62" s="55">
        <f t="shared" si="26"/>
        <v>0.08</v>
      </c>
      <c r="I62" s="55">
        <f t="shared" si="26"/>
        <v>0.04</v>
      </c>
      <c r="J62" s="55">
        <f t="shared" si="26"/>
        <v>0.09</v>
      </c>
      <c r="K62" s="55">
        <f t="shared" si="26"/>
        <v>0.09</v>
      </c>
      <c r="L62" s="55">
        <f t="shared" si="26"/>
        <v>0.06</v>
      </c>
      <c r="M62" s="55">
        <f t="shared" si="26"/>
        <v>0.03</v>
      </c>
    </row>
    <row r="63" spans="1:17" ht="15" customHeight="1">
      <c r="A63" s="49" t="s">
        <v>640</v>
      </c>
      <c r="B63" s="55">
        <f t="shared" ref="B63:M63" si="27">(B59+B60)*0.08%</f>
        <v>0</v>
      </c>
      <c r="C63" s="55">
        <f t="shared" si="27"/>
        <v>0</v>
      </c>
      <c r="D63" s="55">
        <f t="shared" si="27"/>
        <v>0</v>
      </c>
      <c r="E63" s="55">
        <f t="shared" si="27"/>
        <v>0</v>
      </c>
      <c r="F63" s="55">
        <f t="shared" si="27"/>
        <v>0</v>
      </c>
      <c r="G63" s="55">
        <f t="shared" si="27"/>
        <v>0</v>
      </c>
      <c r="H63" s="55">
        <f t="shared" si="27"/>
        <v>0</v>
      </c>
      <c r="I63" s="55">
        <f t="shared" si="27"/>
        <v>0</v>
      </c>
      <c r="J63" s="55">
        <f t="shared" si="27"/>
        <v>0</v>
      </c>
      <c r="K63" s="55">
        <f t="shared" si="27"/>
        <v>0</v>
      </c>
      <c r="L63" s="55">
        <f t="shared" si="27"/>
        <v>0</v>
      </c>
      <c r="M63" s="55">
        <f t="shared" si="27"/>
        <v>0</v>
      </c>
    </row>
    <row r="64" spans="1:17" ht="15" customHeight="1">
      <c r="A64" s="49" t="s">
        <v>24</v>
      </c>
      <c r="B64" s="55">
        <f t="shared" ref="B64:M64" si="28">(B59+B60)*1.5%</f>
        <v>0</v>
      </c>
      <c r="C64" s="55">
        <f t="shared" si="28"/>
        <v>0</v>
      </c>
      <c r="D64" s="55">
        <f t="shared" si="28"/>
        <v>0.01</v>
      </c>
      <c r="E64" s="55">
        <f t="shared" si="28"/>
        <v>0</v>
      </c>
      <c r="F64" s="55">
        <f t="shared" si="28"/>
        <v>0.01</v>
      </c>
      <c r="G64" s="55">
        <f t="shared" si="28"/>
        <v>0</v>
      </c>
      <c r="H64" s="55">
        <f t="shared" si="28"/>
        <v>0</v>
      </c>
      <c r="I64" s="55">
        <f t="shared" si="28"/>
        <v>0</v>
      </c>
      <c r="J64" s="55">
        <f t="shared" si="28"/>
        <v>0</v>
      </c>
      <c r="K64" s="55">
        <f t="shared" si="28"/>
        <v>0</v>
      </c>
      <c r="L64" s="55">
        <f t="shared" si="28"/>
        <v>0</v>
      </c>
      <c r="M64" s="55">
        <f t="shared" si="28"/>
        <v>0</v>
      </c>
    </row>
    <row r="65" spans="1:17" ht="15" customHeight="1">
      <c r="A65" s="49" t="s">
        <v>641</v>
      </c>
      <c r="B65" s="55">
        <f t="shared" ref="B65:M65" si="29">B59*69.59%</f>
        <v>0.17</v>
      </c>
      <c r="C65" s="55">
        <f t="shared" si="29"/>
        <v>7.0000000000000007E-2</v>
      </c>
      <c r="D65" s="55">
        <f t="shared" si="29"/>
        <v>0.36</v>
      </c>
      <c r="E65" s="55">
        <f t="shared" si="29"/>
        <v>0.17</v>
      </c>
      <c r="F65" s="55">
        <f t="shared" si="29"/>
        <v>0.36</v>
      </c>
      <c r="G65" s="55">
        <f t="shared" si="29"/>
        <v>0.17</v>
      </c>
      <c r="H65" s="55">
        <f t="shared" si="29"/>
        <v>0.15</v>
      </c>
      <c r="I65" s="55">
        <f t="shared" si="29"/>
        <v>7.0000000000000007E-2</v>
      </c>
      <c r="J65" s="55">
        <f t="shared" si="29"/>
        <v>0.17</v>
      </c>
      <c r="K65" s="55">
        <f t="shared" si="29"/>
        <v>0.17</v>
      </c>
      <c r="L65" s="55">
        <f t="shared" si="29"/>
        <v>0.12</v>
      </c>
      <c r="M65" s="55">
        <f t="shared" si="29"/>
        <v>0.05</v>
      </c>
    </row>
    <row r="66" spans="1:17" ht="15" customHeight="1">
      <c r="A66" s="49" t="s">
        <v>25</v>
      </c>
      <c r="B66" s="55">
        <v>0</v>
      </c>
      <c r="C66" s="55">
        <v>0</v>
      </c>
      <c r="D66" s="55">
        <v>0</v>
      </c>
      <c r="E66" s="55">
        <v>0</v>
      </c>
      <c r="F66" s="55">
        <v>0</v>
      </c>
      <c r="G66" s="55">
        <v>0</v>
      </c>
      <c r="H66" s="55">
        <v>0</v>
      </c>
      <c r="I66" s="55">
        <v>0</v>
      </c>
      <c r="J66" s="55">
        <v>0</v>
      </c>
      <c r="K66" s="55">
        <v>0</v>
      </c>
      <c r="L66" s="55">
        <v>0</v>
      </c>
      <c r="M66" s="55">
        <v>0</v>
      </c>
    </row>
    <row r="67" spans="1:17" ht="15" customHeight="1">
      <c r="A67" s="49" t="s">
        <v>26</v>
      </c>
      <c r="B67" s="55">
        <v>0</v>
      </c>
      <c r="C67" s="55">
        <v>0</v>
      </c>
      <c r="D67" s="55">
        <v>0</v>
      </c>
      <c r="E67" s="55">
        <v>0</v>
      </c>
      <c r="F67" s="55">
        <v>0</v>
      </c>
      <c r="G67" s="55">
        <v>0</v>
      </c>
      <c r="H67" s="55">
        <v>0</v>
      </c>
      <c r="I67" s="55">
        <v>0</v>
      </c>
      <c r="J67" s="55">
        <v>0</v>
      </c>
      <c r="K67" s="55">
        <v>0</v>
      </c>
      <c r="L67" s="55">
        <v>0</v>
      </c>
      <c r="M67" s="55">
        <v>0</v>
      </c>
    </row>
    <row r="68" spans="1:17" ht="15" customHeight="1">
      <c r="A68" s="49" t="s">
        <v>27</v>
      </c>
      <c r="B68" s="55">
        <f t="shared" ref="B68:M68" si="30">B59+B60+B61+B65</f>
        <v>0.53</v>
      </c>
      <c r="C68" s="55">
        <f t="shared" si="30"/>
        <v>0.22</v>
      </c>
      <c r="D68" s="55">
        <f t="shared" si="30"/>
        <v>1.1200000000000001</v>
      </c>
      <c r="E68" s="55">
        <f t="shared" si="30"/>
        <v>0.53</v>
      </c>
      <c r="F68" s="55">
        <f t="shared" si="30"/>
        <v>1.1200000000000001</v>
      </c>
      <c r="G68" s="55">
        <f t="shared" si="30"/>
        <v>0.53</v>
      </c>
      <c r="H68" s="55">
        <f t="shared" si="30"/>
        <v>0.47</v>
      </c>
      <c r="I68" s="55">
        <f t="shared" si="30"/>
        <v>0.22</v>
      </c>
      <c r="J68" s="55">
        <f t="shared" si="30"/>
        <v>0.52</v>
      </c>
      <c r="K68" s="55">
        <f t="shared" si="30"/>
        <v>0.52</v>
      </c>
      <c r="L68" s="55">
        <f t="shared" si="30"/>
        <v>0.36</v>
      </c>
      <c r="M68" s="55">
        <f t="shared" si="30"/>
        <v>0.16</v>
      </c>
    </row>
    <row r="69" spans="1:17" ht="15" customHeight="1">
      <c r="A69" s="49" t="s">
        <v>28</v>
      </c>
      <c r="B69" s="155">
        <v>20</v>
      </c>
      <c r="C69" s="155">
        <v>20</v>
      </c>
      <c r="D69" s="155">
        <v>20</v>
      </c>
      <c r="E69" s="155">
        <v>20</v>
      </c>
      <c r="F69" s="155">
        <v>20</v>
      </c>
      <c r="G69" s="155">
        <v>20</v>
      </c>
      <c r="H69" s="155">
        <v>20</v>
      </c>
      <c r="I69" s="155">
        <v>20</v>
      </c>
      <c r="J69" s="155">
        <v>20</v>
      </c>
      <c r="K69" s="155">
        <v>20</v>
      </c>
      <c r="L69" s="155">
        <v>20</v>
      </c>
      <c r="M69" s="155">
        <v>20</v>
      </c>
    </row>
    <row r="70" spans="1:17" ht="15" customHeight="1">
      <c r="A70" s="49" t="s">
        <v>29</v>
      </c>
      <c r="B70" s="55">
        <f t="shared" ref="B70:M70" si="31">B68*B69/100</f>
        <v>0.11</v>
      </c>
      <c r="C70" s="55">
        <f t="shared" si="31"/>
        <v>0.04</v>
      </c>
      <c r="D70" s="55">
        <f t="shared" si="31"/>
        <v>0.22</v>
      </c>
      <c r="E70" s="55">
        <f t="shared" si="31"/>
        <v>0.11</v>
      </c>
      <c r="F70" s="55">
        <f t="shared" si="31"/>
        <v>0.22</v>
      </c>
      <c r="G70" s="55">
        <f t="shared" si="31"/>
        <v>0.11</v>
      </c>
      <c r="H70" s="55">
        <f t="shared" si="31"/>
        <v>0.09</v>
      </c>
      <c r="I70" s="55">
        <f t="shared" si="31"/>
        <v>0.04</v>
      </c>
      <c r="J70" s="55">
        <f t="shared" si="31"/>
        <v>0.1</v>
      </c>
      <c r="K70" s="55">
        <f t="shared" si="31"/>
        <v>0.1</v>
      </c>
      <c r="L70" s="55">
        <f t="shared" si="31"/>
        <v>7.0000000000000007E-2</v>
      </c>
      <c r="M70" s="55">
        <f t="shared" si="31"/>
        <v>0.03</v>
      </c>
    </row>
    <row r="71" spans="1:17" ht="15" customHeight="1">
      <c r="A71" s="49" t="s">
        <v>30</v>
      </c>
      <c r="B71" s="55">
        <f t="shared" ref="B71:M71" si="32">B68+B70</f>
        <v>0.64</v>
      </c>
      <c r="C71" s="55">
        <f t="shared" si="32"/>
        <v>0.26</v>
      </c>
      <c r="D71" s="55">
        <f t="shared" si="32"/>
        <v>1.34</v>
      </c>
      <c r="E71" s="55">
        <f t="shared" si="32"/>
        <v>0.64</v>
      </c>
      <c r="F71" s="55">
        <f t="shared" si="32"/>
        <v>1.34</v>
      </c>
      <c r="G71" s="55">
        <f t="shared" si="32"/>
        <v>0.64</v>
      </c>
      <c r="H71" s="55">
        <f t="shared" si="32"/>
        <v>0.56000000000000005</v>
      </c>
      <c r="I71" s="55">
        <f t="shared" si="32"/>
        <v>0.26</v>
      </c>
      <c r="J71" s="55">
        <f t="shared" si="32"/>
        <v>0.62</v>
      </c>
      <c r="K71" s="55">
        <f t="shared" si="32"/>
        <v>0.62</v>
      </c>
      <c r="L71" s="55">
        <f t="shared" si="32"/>
        <v>0.43</v>
      </c>
      <c r="M71" s="55">
        <f t="shared" si="32"/>
        <v>0.19</v>
      </c>
    </row>
    <row r="72" spans="1:17" ht="15" customHeight="1">
      <c r="A72" s="49" t="s">
        <v>31</v>
      </c>
      <c r="B72" s="55">
        <v>0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0</v>
      </c>
      <c r="J72" s="55">
        <v>0</v>
      </c>
      <c r="K72" s="55">
        <v>0</v>
      </c>
      <c r="L72" s="55">
        <v>0</v>
      </c>
      <c r="M72" s="55">
        <v>0</v>
      </c>
    </row>
    <row r="73" spans="1:17" ht="15" customHeight="1">
      <c r="A73" s="49" t="s">
        <v>32</v>
      </c>
      <c r="B73" s="55">
        <f t="shared" ref="B73:M73" si="33">B71</f>
        <v>0.64</v>
      </c>
      <c r="C73" s="55">
        <f t="shared" si="33"/>
        <v>0.26</v>
      </c>
      <c r="D73" s="55">
        <f t="shared" si="33"/>
        <v>1.34</v>
      </c>
      <c r="E73" s="55">
        <f t="shared" si="33"/>
        <v>0.64</v>
      </c>
      <c r="F73" s="55">
        <f t="shared" si="33"/>
        <v>1.34</v>
      </c>
      <c r="G73" s="55">
        <f t="shared" si="33"/>
        <v>0.64</v>
      </c>
      <c r="H73" s="55">
        <f t="shared" si="33"/>
        <v>0.56000000000000005</v>
      </c>
      <c r="I73" s="55">
        <f t="shared" si="33"/>
        <v>0.26</v>
      </c>
      <c r="J73" s="55">
        <f t="shared" si="33"/>
        <v>0.62</v>
      </c>
      <c r="K73" s="55">
        <f t="shared" si="33"/>
        <v>0.62</v>
      </c>
      <c r="L73" s="55">
        <f t="shared" si="33"/>
        <v>0.43</v>
      </c>
      <c r="M73" s="55">
        <f t="shared" si="33"/>
        <v>0.19</v>
      </c>
    </row>
    <row r="74" spans="1:17" ht="15" customHeight="1">
      <c r="A74" s="49" t="s">
        <v>33</v>
      </c>
      <c r="B74" s="55">
        <v>0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0</v>
      </c>
      <c r="J74" s="55">
        <v>0</v>
      </c>
      <c r="K74" s="55">
        <v>0</v>
      </c>
      <c r="L74" s="55">
        <v>0</v>
      </c>
      <c r="M74" s="55">
        <v>0</v>
      </c>
    </row>
    <row r="75" spans="1:17" ht="15" customHeight="1">
      <c r="A75" s="49" t="s">
        <v>34</v>
      </c>
      <c r="B75" s="55">
        <f t="shared" ref="B75:M75" si="34">B73*B74</f>
        <v>0</v>
      </c>
      <c r="C75" s="55">
        <f t="shared" si="34"/>
        <v>0</v>
      </c>
      <c r="D75" s="55">
        <f t="shared" si="34"/>
        <v>0</v>
      </c>
      <c r="E75" s="55">
        <f t="shared" si="34"/>
        <v>0</v>
      </c>
      <c r="F75" s="55">
        <f t="shared" si="34"/>
        <v>0</v>
      </c>
      <c r="G75" s="55">
        <f t="shared" si="34"/>
        <v>0</v>
      </c>
      <c r="H75" s="55">
        <f t="shared" si="34"/>
        <v>0</v>
      </c>
      <c r="I75" s="55">
        <f t="shared" si="34"/>
        <v>0</v>
      </c>
      <c r="J75" s="55">
        <f t="shared" si="34"/>
        <v>0</v>
      </c>
      <c r="K75" s="55">
        <f t="shared" si="34"/>
        <v>0</v>
      </c>
      <c r="L75" s="55">
        <f t="shared" si="34"/>
        <v>0</v>
      </c>
      <c r="M75" s="55">
        <f t="shared" si="34"/>
        <v>0</v>
      </c>
    </row>
    <row r="76" spans="1:17" ht="15" customHeight="1">
      <c r="A76" s="156" t="s">
        <v>642</v>
      </c>
      <c r="B76" s="157">
        <f t="shared" ref="B76:M76" si="35">B73+B75</f>
        <v>0.64</v>
      </c>
      <c r="C76" s="157">
        <f t="shared" si="35"/>
        <v>0.26</v>
      </c>
      <c r="D76" s="157">
        <f t="shared" si="35"/>
        <v>1.34</v>
      </c>
      <c r="E76" s="157">
        <f t="shared" si="35"/>
        <v>0.64</v>
      </c>
      <c r="F76" s="157">
        <f t="shared" si="35"/>
        <v>1.34</v>
      </c>
      <c r="G76" s="157">
        <f t="shared" si="35"/>
        <v>0.64</v>
      </c>
      <c r="H76" s="157">
        <f t="shared" si="35"/>
        <v>0.56000000000000005</v>
      </c>
      <c r="I76" s="157">
        <f t="shared" si="35"/>
        <v>0.26</v>
      </c>
      <c r="J76" s="157">
        <f t="shared" si="35"/>
        <v>0.62</v>
      </c>
      <c r="K76" s="157">
        <f t="shared" si="35"/>
        <v>0.62</v>
      </c>
      <c r="L76" s="157">
        <f t="shared" si="35"/>
        <v>0.43</v>
      </c>
      <c r="M76" s="157">
        <f t="shared" si="35"/>
        <v>0.19</v>
      </c>
    </row>
    <row r="78" spans="1:17" ht="214.5" customHeight="1">
      <c r="A78" s="250" t="s">
        <v>19</v>
      </c>
      <c r="B78" s="191" t="s">
        <v>840</v>
      </c>
      <c r="C78" s="249"/>
      <c r="D78" s="191" t="s">
        <v>868</v>
      </c>
      <c r="E78" s="249"/>
      <c r="F78" s="191" t="s">
        <v>841</v>
      </c>
      <c r="G78" s="249"/>
      <c r="H78" s="191" t="s">
        <v>842</v>
      </c>
      <c r="I78" s="249"/>
      <c r="J78" s="191" t="s">
        <v>869</v>
      </c>
      <c r="K78" s="249"/>
      <c r="L78" s="191" t="s">
        <v>870</v>
      </c>
      <c r="M78" s="249"/>
      <c r="N78" s="191" t="s">
        <v>871</v>
      </c>
      <c r="O78" s="249"/>
      <c r="P78" s="191" t="s">
        <v>872</v>
      </c>
      <c r="Q78" s="249"/>
    </row>
    <row r="79" spans="1:17" ht="15" customHeight="1">
      <c r="A79" s="251"/>
      <c r="B79" s="154" t="s">
        <v>48</v>
      </c>
      <c r="C79" s="154" t="s">
        <v>49</v>
      </c>
      <c r="D79" s="154" t="s">
        <v>48</v>
      </c>
      <c r="E79" s="154" t="s">
        <v>49</v>
      </c>
      <c r="F79" s="154" t="s">
        <v>48</v>
      </c>
      <c r="G79" s="154" t="s">
        <v>49</v>
      </c>
      <c r="H79" s="154" t="s">
        <v>48</v>
      </c>
      <c r="I79" s="154" t="s">
        <v>49</v>
      </c>
      <c r="J79" s="154" t="s">
        <v>48</v>
      </c>
      <c r="K79" s="154" t="s">
        <v>49</v>
      </c>
      <c r="L79" s="154" t="s">
        <v>48</v>
      </c>
      <c r="M79" s="154" t="s">
        <v>49</v>
      </c>
      <c r="N79" s="154" t="s">
        <v>48</v>
      </c>
      <c r="O79" s="154" t="s">
        <v>49</v>
      </c>
      <c r="P79" s="154" t="s">
        <v>48</v>
      </c>
      <c r="Q79" s="154" t="s">
        <v>49</v>
      </c>
    </row>
    <row r="80" spans="1:17" ht="15" customHeight="1">
      <c r="A80" s="49" t="s">
        <v>20</v>
      </c>
      <c r="B80" s="55">
        <v>0.34</v>
      </c>
      <c r="C80" s="55">
        <v>0.19</v>
      </c>
      <c r="D80" s="55">
        <v>0.43</v>
      </c>
      <c r="E80" s="55">
        <v>0.25</v>
      </c>
      <c r="F80" s="55">
        <v>0.25</v>
      </c>
      <c r="G80" s="55">
        <v>0.15</v>
      </c>
      <c r="H80" s="55">
        <v>0.15</v>
      </c>
      <c r="I80" s="55">
        <v>7.0000000000000007E-2</v>
      </c>
      <c r="J80" s="55">
        <v>0.19</v>
      </c>
      <c r="K80" s="55">
        <v>0.09</v>
      </c>
      <c r="L80" s="55">
        <v>0.19</v>
      </c>
      <c r="M80" s="55">
        <v>0.11</v>
      </c>
      <c r="N80" s="55">
        <v>0.19</v>
      </c>
      <c r="O80" s="55">
        <v>0.11</v>
      </c>
      <c r="P80" s="55">
        <v>0.17</v>
      </c>
      <c r="Q80" s="55">
        <v>7.0000000000000007E-2</v>
      </c>
    </row>
    <row r="81" spans="1:17" ht="15" customHeight="1">
      <c r="A81" s="49" t="s">
        <v>21</v>
      </c>
      <c r="B81" s="55">
        <f>B80*7.8%</f>
        <v>0.03</v>
      </c>
      <c r="C81" s="55">
        <f t="shared" ref="C81:Q81" si="36">C80*7.8%</f>
        <v>0.01</v>
      </c>
      <c r="D81" s="55">
        <f t="shared" si="36"/>
        <v>0.03</v>
      </c>
      <c r="E81" s="55">
        <f t="shared" si="36"/>
        <v>0.02</v>
      </c>
      <c r="F81" s="55">
        <f t="shared" si="36"/>
        <v>0.02</v>
      </c>
      <c r="G81" s="55">
        <f t="shared" si="36"/>
        <v>0.01</v>
      </c>
      <c r="H81" s="55">
        <f t="shared" si="36"/>
        <v>0.01</v>
      </c>
      <c r="I81" s="55">
        <f t="shared" si="36"/>
        <v>0.01</v>
      </c>
      <c r="J81" s="55">
        <f t="shared" si="36"/>
        <v>0.01</v>
      </c>
      <c r="K81" s="55">
        <f t="shared" si="36"/>
        <v>0.01</v>
      </c>
      <c r="L81" s="55">
        <f t="shared" si="36"/>
        <v>0.01</v>
      </c>
      <c r="M81" s="55">
        <f t="shared" si="36"/>
        <v>0.01</v>
      </c>
      <c r="N81" s="55">
        <f t="shared" si="36"/>
        <v>0.01</v>
      </c>
      <c r="O81" s="55">
        <f t="shared" si="36"/>
        <v>0.01</v>
      </c>
      <c r="P81" s="55">
        <f t="shared" si="36"/>
        <v>0.01</v>
      </c>
      <c r="Q81" s="55">
        <f t="shared" si="36"/>
        <v>0.01</v>
      </c>
    </row>
    <row r="82" spans="1:17" ht="15" customHeight="1">
      <c r="A82" s="49" t="s">
        <v>22</v>
      </c>
      <c r="B82" s="55">
        <f>B83+B84+B85</f>
        <v>0.14000000000000001</v>
      </c>
      <c r="C82" s="55">
        <f>C83+C84+C85</f>
        <v>7.0000000000000007E-2</v>
      </c>
      <c r="D82" s="55">
        <f t="shared" ref="D82:Q82" si="37">D83+D84+D85</f>
        <v>0.17</v>
      </c>
      <c r="E82" s="55">
        <f t="shared" si="37"/>
        <v>0.09</v>
      </c>
      <c r="F82" s="55">
        <f t="shared" si="37"/>
        <v>0.09</v>
      </c>
      <c r="G82" s="55">
        <f t="shared" si="37"/>
        <v>0.05</v>
      </c>
      <c r="H82" s="55">
        <f t="shared" si="37"/>
        <v>0.05</v>
      </c>
      <c r="I82" s="55">
        <f t="shared" si="37"/>
        <v>0.03</v>
      </c>
      <c r="J82" s="55">
        <f t="shared" si="37"/>
        <v>7.0000000000000007E-2</v>
      </c>
      <c r="K82" s="55">
        <f t="shared" si="37"/>
        <v>0.03</v>
      </c>
      <c r="L82" s="55">
        <f t="shared" si="37"/>
        <v>7.0000000000000007E-2</v>
      </c>
      <c r="M82" s="55">
        <f t="shared" si="37"/>
        <v>0.04</v>
      </c>
      <c r="N82" s="55">
        <f t="shared" si="37"/>
        <v>7.0000000000000007E-2</v>
      </c>
      <c r="O82" s="55">
        <f t="shared" si="37"/>
        <v>0.04</v>
      </c>
      <c r="P82" s="55">
        <f t="shared" si="37"/>
        <v>0.06</v>
      </c>
      <c r="Q82" s="55">
        <f t="shared" si="37"/>
        <v>0.03</v>
      </c>
    </row>
    <row r="83" spans="1:17" ht="15" customHeight="1">
      <c r="A83" s="49" t="s">
        <v>23</v>
      </c>
      <c r="B83" s="55">
        <f>(B80+B81)*34%</f>
        <v>0.13</v>
      </c>
      <c r="C83" s="55">
        <f t="shared" ref="C83:Q83" si="38">(C80+C81)*34%</f>
        <v>7.0000000000000007E-2</v>
      </c>
      <c r="D83" s="55">
        <f t="shared" si="38"/>
        <v>0.16</v>
      </c>
      <c r="E83" s="55">
        <f t="shared" si="38"/>
        <v>0.09</v>
      </c>
      <c r="F83" s="55">
        <f t="shared" si="38"/>
        <v>0.09</v>
      </c>
      <c r="G83" s="55">
        <f t="shared" si="38"/>
        <v>0.05</v>
      </c>
      <c r="H83" s="55">
        <f t="shared" si="38"/>
        <v>0.05</v>
      </c>
      <c r="I83" s="55">
        <f t="shared" si="38"/>
        <v>0.03</v>
      </c>
      <c r="J83" s="55">
        <f t="shared" si="38"/>
        <v>7.0000000000000007E-2</v>
      </c>
      <c r="K83" s="55">
        <f t="shared" si="38"/>
        <v>0.03</v>
      </c>
      <c r="L83" s="55">
        <f t="shared" si="38"/>
        <v>7.0000000000000007E-2</v>
      </c>
      <c r="M83" s="55">
        <f t="shared" si="38"/>
        <v>0.04</v>
      </c>
      <c r="N83" s="55">
        <f t="shared" si="38"/>
        <v>7.0000000000000007E-2</v>
      </c>
      <c r="O83" s="55">
        <f t="shared" si="38"/>
        <v>0.04</v>
      </c>
      <c r="P83" s="55">
        <f t="shared" si="38"/>
        <v>0.06</v>
      </c>
      <c r="Q83" s="55">
        <f t="shared" si="38"/>
        <v>0.03</v>
      </c>
    </row>
    <row r="84" spans="1:17" ht="15" customHeight="1">
      <c r="A84" s="49" t="s">
        <v>640</v>
      </c>
      <c r="B84" s="55">
        <f>(B80+B81)*0.08%</f>
        <v>0</v>
      </c>
      <c r="C84" s="55">
        <f t="shared" ref="C84:Q84" si="39">(C80+C81)*0.08%</f>
        <v>0</v>
      </c>
      <c r="D84" s="55">
        <f t="shared" si="39"/>
        <v>0</v>
      </c>
      <c r="E84" s="55">
        <f t="shared" si="39"/>
        <v>0</v>
      </c>
      <c r="F84" s="55">
        <f t="shared" si="39"/>
        <v>0</v>
      </c>
      <c r="G84" s="55">
        <f t="shared" si="39"/>
        <v>0</v>
      </c>
      <c r="H84" s="55">
        <f t="shared" si="39"/>
        <v>0</v>
      </c>
      <c r="I84" s="55">
        <f t="shared" si="39"/>
        <v>0</v>
      </c>
      <c r="J84" s="55">
        <f t="shared" si="39"/>
        <v>0</v>
      </c>
      <c r="K84" s="55">
        <f t="shared" si="39"/>
        <v>0</v>
      </c>
      <c r="L84" s="55">
        <f t="shared" si="39"/>
        <v>0</v>
      </c>
      <c r="M84" s="55">
        <f t="shared" si="39"/>
        <v>0</v>
      </c>
      <c r="N84" s="55">
        <f t="shared" si="39"/>
        <v>0</v>
      </c>
      <c r="O84" s="55">
        <f t="shared" si="39"/>
        <v>0</v>
      </c>
      <c r="P84" s="55">
        <f t="shared" si="39"/>
        <v>0</v>
      </c>
      <c r="Q84" s="55">
        <f t="shared" si="39"/>
        <v>0</v>
      </c>
    </row>
    <row r="85" spans="1:17" ht="15" customHeight="1">
      <c r="A85" s="49" t="s">
        <v>24</v>
      </c>
      <c r="B85" s="55">
        <f>(B80+B81)*1.5%</f>
        <v>0.01</v>
      </c>
      <c r="C85" s="55">
        <f t="shared" ref="C85:Q85" si="40">(C80+C81)*1.5%</f>
        <v>0</v>
      </c>
      <c r="D85" s="55">
        <f t="shared" si="40"/>
        <v>0.01</v>
      </c>
      <c r="E85" s="55">
        <f t="shared" si="40"/>
        <v>0</v>
      </c>
      <c r="F85" s="55">
        <f t="shared" si="40"/>
        <v>0</v>
      </c>
      <c r="G85" s="55">
        <f t="shared" si="40"/>
        <v>0</v>
      </c>
      <c r="H85" s="55">
        <f t="shared" si="40"/>
        <v>0</v>
      </c>
      <c r="I85" s="55">
        <f t="shared" si="40"/>
        <v>0</v>
      </c>
      <c r="J85" s="55">
        <f t="shared" si="40"/>
        <v>0</v>
      </c>
      <c r="K85" s="55">
        <f t="shared" si="40"/>
        <v>0</v>
      </c>
      <c r="L85" s="55">
        <f t="shared" si="40"/>
        <v>0</v>
      </c>
      <c r="M85" s="55">
        <f t="shared" si="40"/>
        <v>0</v>
      </c>
      <c r="N85" s="55">
        <f t="shared" si="40"/>
        <v>0</v>
      </c>
      <c r="O85" s="55">
        <f t="shared" si="40"/>
        <v>0</v>
      </c>
      <c r="P85" s="55">
        <f t="shared" si="40"/>
        <v>0</v>
      </c>
      <c r="Q85" s="55">
        <f t="shared" si="40"/>
        <v>0</v>
      </c>
    </row>
    <row r="86" spans="1:17" ht="15" customHeight="1">
      <c r="A86" s="49" t="s">
        <v>641</v>
      </c>
      <c r="B86" s="55">
        <f>B80*69.59%</f>
        <v>0.24</v>
      </c>
      <c r="C86" s="55">
        <f t="shared" ref="C86:Q86" si="41">C80*69.59%</f>
        <v>0.13</v>
      </c>
      <c r="D86" s="55">
        <f t="shared" si="41"/>
        <v>0.3</v>
      </c>
      <c r="E86" s="55">
        <f t="shared" si="41"/>
        <v>0.17</v>
      </c>
      <c r="F86" s="55">
        <f t="shared" si="41"/>
        <v>0.17</v>
      </c>
      <c r="G86" s="55">
        <f t="shared" si="41"/>
        <v>0.1</v>
      </c>
      <c r="H86" s="55">
        <f t="shared" si="41"/>
        <v>0.1</v>
      </c>
      <c r="I86" s="55">
        <f t="shared" si="41"/>
        <v>0.05</v>
      </c>
      <c r="J86" s="55">
        <f t="shared" si="41"/>
        <v>0.13</v>
      </c>
      <c r="K86" s="55">
        <f t="shared" si="41"/>
        <v>0.06</v>
      </c>
      <c r="L86" s="55">
        <f t="shared" si="41"/>
        <v>0.13</v>
      </c>
      <c r="M86" s="55">
        <f t="shared" si="41"/>
        <v>0.08</v>
      </c>
      <c r="N86" s="55">
        <f t="shared" si="41"/>
        <v>0.13</v>
      </c>
      <c r="O86" s="55">
        <f t="shared" si="41"/>
        <v>0.08</v>
      </c>
      <c r="P86" s="55">
        <f t="shared" si="41"/>
        <v>0.12</v>
      </c>
      <c r="Q86" s="55">
        <f t="shared" si="41"/>
        <v>0.05</v>
      </c>
    </row>
    <row r="87" spans="1:17" ht="15" customHeight="1">
      <c r="A87" s="49" t="s">
        <v>25</v>
      </c>
      <c r="B87" s="55">
        <v>0</v>
      </c>
      <c r="C87" s="55">
        <v>0</v>
      </c>
      <c r="D87" s="55">
        <v>0</v>
      </c>
      <c r="E87" s="55">
        <v>0</v>
      </c>
      <c r="F87" s="55">
        <v>0</v>
      </c>
      <c r="G87" s="55">
        <v>0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</row>
    <row r="88" spans="1:17" ht="15" customHeight="1">
      <c r="A88" s="49" t="s">
        <v>26</v>
      </c>
      <c r="B88" s="55">
        <v>0</v>
      </c>
      <c r="C88" s="55">
        <v>0</v>
      </c>
      <c r="D88" s="55">
        <v>0</v>
      </c>
      <c r="E88" s="55">
        <v>0</v>
      </c>
      <c r="F88" s="55">
        <v>0</v>
      </c>
      <c r="G88" s="55">
        <v>0</v>
      </c>
      <c r="H88" s="55">
        <v>0</v>
      </c>
      <c r="I88" s="55">
        <v>0</v>
      </c>
      <c r="J88" s="55">
        <v>0</v>
      </c>
      <c r="K88" s="55">
        <v>0</v>
      </c>
      <c r="L88" s="55">
        <v>0</v>
      </c>
      <c r="M88" s="55">
        <v>0</v>
      </c>
      <c r="N88" s="55">
        <v>0</v>
      </c>
      <c r="O88" s="55">
        <v>0</v>
      </c>
      <c r="P88" s="55">
        <v>0</v>
      </c>
      <c r="Q88" s="55">
        <v>0</v>
      </c>
    </row>
    <row r="89" spans="1:17" ht="15" customHeight="1">
      <c r="A89" s="49" t="s">
        <v>27</v>
      </c>
      <c r="B89" s="55">
        <f>B80+B81+B82+B86</f>
        <v>0.75</v>
      </c>
      <c r="C89" s="55">
        <f t="shared" ref="C89:Q89" si="42">C80+C81+C82+C86</f>
        <v>0.4</v>
      </c>
      <c r="D89" s="55">
        <f t="shared" si="42"/>
        <v>0.93</v>
      </c>
      <c r="E89" s="55">
        <f t="shared" si="42"/>
        <v>0.53</v>
      </c>
      <c r="F89" s="55">
        <f t="shared" si="42"/>
        <v>0.53</v>
      </c>
      <c r="G89" s="55">
        <f t="shared" si="42"/>
        <v>0.31</v>
      </c>
      <c r="H89" s="55">
        <f t="shared" si="42"/>
        <v>0.31</v>
      </c>
      <c r="I89" s="55">
        <f t="shared" si="42"/>
        <v>0.16</v>
      </c>
      <c r="J89" s="55">
        <f t="shared" si="42"/>
        <v>0.4</v>
      </c>
      <c r="K89" s="55">
        <f t="shared" si="42"/>
        <v>0.19</v>
      </c>
      <c r="L89" s="55">
        <f t="shared" si="42"/>
        <v>0.4</v>
      </c>
      <c r="M89" s="55">
        <f t="shared" si="42"/>
        <v>0.24</v>
      </c>
      <c r="N89" s="55">
        <f t="shared" si="42"/>
        <v>0.4</v>
      </c>
      <c r="O89" s="55">
        <f t="shared" si="42"/>
        <v>0.24</v>
      </c>
      <c r="P89" s="55">
        <f t="shared" si="42"/>
        <v>0.36</v>
      </c>
      <c r="Q89" s="55">
        <f t="shared" si="42"/>
        <v>0.16</v>
      </c>
    </row>
    <row r="90" spans="1:17" ht="15" customHeight="1">
      <c r="A90" s="49" t="s">
        <v>28</v>
      </c>
      <c r="B90" s="155">
        <v>20</v>
      </c>
      <c r="C90" s="155">
        <v>20</v>
      </c>
      <c r="D90" s="155">
        <v>20</v>
      </c>
      <c r="E90" s="155">
        <v>20</v>
      </c>
      <c r="F90" s="155">
        <v>20</v>
      </c>
      <c r="G90" s="155">
        <v>20</v>
      </c>
      <c r="H90" s="155">
        <v>20</v>
      </c>
      <c r="I90" s="155">
        <v>20</v>
      </c>
      <c r="J90" s="155">
        <v>20</v>
      </c>
      <c r="K90" s="155">
        <v>20</v>
      </c>
      <c r="L90" s="155">
        <v>20</v>
      </c>
      <c r="M90" s="155">
        <v>20</v>
      </c>
      <c r="N90" s="155">
        <v>20</v>
      </c>
      <c r="O90" s="155">
        <v>20</v>
      </c>
      <c r="P90" s="155">
        <v>20</v>
      </c>
      <c r="Q90" s="155">
        <v>20</v>
      </c>
    </row>
    <row r="91" spans="1:17" ht="15" customHeight="1">
      <c r="A91" s="49" t="s">
        <v>29</v>
      </c>
      <c r="B91" s="55">
        <f>B89*B90/100</f>
        <v>0.15</v>
      </c>
      <c r="C91" s="55">
        <f t="shared" ref="C91:Q91" si="43">C89*C90/100</f>
        <v>0.08</v>
      </c>
      <c r="D91" s="55">
        <f t="shared" si="43"/>
        <v>0.19</v>
      </c>
      <c r="E91" s="55">
        <f t="shared" si="43"/>
        <v>0.11</v>
      </c>
      <c r="F91" s="55">
        <f t="shared" si="43"/>
        <v>0.11</v>
      </c>
      <c r="G91" s="55">
        <f t="shared" si="43"/>
        <v>0.06</v>
      </c>
      <c r="H91" s="55">
        <f t="shared" si="43"/>
        <v>0.06</v>
      </c>
      <c r="I91" s="55">
        <f t="shared" si="43"/>
        <v>0.03</v>
      </c>
      <c r="J91" s="55">
        <f t="shared" si="43"/>
        <v>0.08</v>
      </c>
      <c r="K91" s="55">
        <f t="shared" si="43"/>
        <v>0.04</v>
      </c>
      <c r="L91" s="55">
        <f t="shared" si="43"/>
        <v>0.08</v>
      </c>
      <c r="M91" s="55">
        <f t="shared" si="43"/>
        <v>0.05</v>
      </c>
      <c r="N91" s="55">
        <f t="shared" si="43"/>
        <v>0.08</v>
      </c>
      <c r="O91" s="55">
        <f t="shared" si="43"/>
        <v>0.05</v>
      </c>
      <c r="P91" s="55">
        <f t="shared" si="43"/>
        <v>7.0000000000000007E-2</v>
      </c>
      <c r="Q91" s="55">
        <f t="shared" si="43"/>
        <v>0.03</v>
      </c>
    </row>
    <row r="92" spans="1:17" ht="15" customHeight="1">
      <c r="A92" s="49" t="s">
        <v>30</v>
      </c>
      <c r="B92" s="55">
        <f>B89+B91</f>
        <v>0.9</v>
      </c>
      <c r="C92" s="55">
        <f t="shared" ref="C92:Q92" si="44">C89+C91</f>
        <v>0.48</v>
      </c>
      <c r="D92" s="55">
        <f t="shared" si="44"/>
        <v>1.1200000000000001</v>
      </c>
      <c r="E92" s="55">
        <f t="shared" si="44"/>
        <v>0.64</v>
      </c>
      <c r="F92" s="55">
        <f t="shared" si="44"/>
        <v>0.64</v>
      </c>
      <c r="G92" s="55">
        <f t="shared" si="44"/>
        <v>0.37</v>
      </c>
      <c r="H92" s="55">
        <f t="shared" si="44"/>
        <v>0.37</v>
      </c>
      <c r="I92" s="55">
        <f t="shared" si="44"/>
        <v>0.19</v>
      </c>
      <c r="J92" s="55">
        <f t="shared" si="44"/>
        <v>0.48</v>
      </c>
      <c r="K92" s="55">
        <f t="shared" si="44"/>
        <v>0.23</v>
      </c>
      <c r="L92" s="55">
        <f t="shared" si="44"/>
        <v>0.48</v>
      </c>
      <c r="M92" s="55">
        <f t="shared" si="44"/>
        <v>0.28999999999999998</v>
      </c>
      <c r="N92" s="55">
        <f t="shared" si="44"/>
        <v>0.48</v>
      </c>
      <c r="O92" s="55">
        <f t="shared" si="44"/>
        <v>0.28999999999999998</v>
      </c>
      <c r="P92" s="55">
        <f t="shared" si="44"/>
        <v>0.43</v>
      </c>
      <c r="Q92" s="55">
        <f t="shared" si="44"/>
        <v>0.19</v>
      </c>
    </row>
    <row r="93" spans="1:17" ht="15" customHeight="1">
      <c r="A93" s="49" t="s">
        <v>31</v>
      </c>
      <c r="B93" s="55">
        <v>0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0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</row>
    <row r="94" spans="1:17" ht="15" customHeight="1">
      <c r="A94" s="49" t="s">
        <v>32</v>
      </c>
      <c r="B94" s="55">
        <f>B92</f>
        <v>0.9</v>
      </c>
      <c r="C94" s="55">
        <f>C92</f>
        <v>0.48</v>
      </c>
      <c r="D94" s="55">
        <f t="shared" ref="D94:Q94" si="45">D92</f>
        <v>1.1200000000000001</v>
      </c>
      <c r="E94" s="55">
        <f t="shared" si="45"/>
        <v>0.64</v>
      </c>
      <c r="F94" s="55">
        <f t="shared" si="45"/>
        <v>0.64</v>
      </c>
      <c r="G94" s="55">
        <f t="shared" si="45"/>
        <v>0.37</v>
      </c>
      <c r="H94" s="55">
        <f t="shared" si="45"/>
        <v>0.37</v>
      </c>
      <c r="I94" s="55">
        <f t="shared" si="45"/>
        <v>0.19</v>
      </c>
      <c r="J94" s="55">
        <f t="shared" si="45"/>
        <v>0.48</v>
      </c>
      <c r="K94" s="55">
        <f t="shared" si="45"/>
        <v>0.23</v>
      </c>
      <c r="L94" s="55">
        <f t="shared" si="45"/>
        <v>0.48</v>
      </c>
      <c r="M94" s="55">
        <f t="shared" si="45"/>
        <v>0.28999999999999998</v>
      </c>
      <c r="N94" s="55">
        <f t="shared" si="45"/>
        <v>0.48</v>
      </c>
      <c r="O94" s="55">
        <f t="shared" si="45"/>
        <v>0.28999999999999998</v>
      </c>
      <c r="P94" s="55">
        <f t="shared" si="45"/>
        <v>0.43</v>
      </c>
      <c r="Q94" s="55">
        <f t="shared" si="45"/>
        <v>0.19</v>
      </c>
    </row>
    <row r="95" spans="1:17" ht="15" customHeight="1">
      <c r="A95" s="49" t="s">
        <v>33</v>
      </c>
      <c r="B95" s="55">
        <v>0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0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0</v>
      </c>
      <c r="P95" s="55">
        <v>0</v>
      </c>
      <c r="Q95" s="55">
        <v>0</v>
      </c>
    </row>
    <row r="96" spans="1:17" ht="15" customHeight="1">
      <c r="A96" s="49" t="s">
        <v>34</v>
      </c>
      <c r="B96" s="55">
        <f>B94*B95</f>
        <v>0</v>
      </c>
      <c r="C96" s="55">
        <f>C94*C95</f>
        <v>0</v>
      </c>
      <c r="D96" s="55">
        <f t="shared" ref="D96:Q96" si="46">D94*D95</f>
        <v>0</v>
      </c>
      <c r="E96" s="55">
        <f t="shared" si="46"/>
        <v>0</v>
      </c>
      <c r="F96" s="55">
        <f t="shared" si="46"/>
        <v>0</v>
      </c>
      <c r="G96" s="55">
        <f t="shared" si="46"/>
        <v>0</v>
      </c>
      <c r="H96" s="55">
        <f t="shared" si="46"/>
        <v>0</v>
      </c>
      <c r="I96" s="55">
        <f t="shared" si="46"/>
        <v>0</v>
      </c>
      <c r="J96" s="55">
        <f t="shared" si="46"/>
        <v>0</v>
      </c>
      <c r="K96" s="55">
        <f t="shared" si="46"/>
        <v>0</v>
      </c>
      <c r="L96" s="55">
        <f t="shared" si="46"/>
        <v>0</v>
      </c>
      <c r="M96" s="55">
        <f t="shared" si="46"/>
        <v>0</v>
      </c>
      <c r="N96" s="55">
        <f t="shared" si="46"/>
        <v>0</v>
      </c>
      <c r="O96" s="55">
        <f t="shared" si="46"/>
        <v>0</v>
      </c>
      <c r="P96" s="55">
        <f t="shared" si="46"/>
        <v>0</v>
      </c>
      <c r="Q96" s="55">
        <f t="shared" si="46"/>
        <v>0</v>
      </c>
    </row>
    <row r="97" spans="1:17" ht="15" customHeight="1">
      <c r="A97" s="156" t="s">
        <v>642</v>
      </c>
      <c r="B97" s="157">
        <f>B94+B96</f>
        <v>0.9</v>
      </c>
      <c r="C97" s="157">
        <f t="shared" ref="C97:Q97" si="47">C94+C96</f>
        <v>0.48</v>
      </c>
      <c r="D97" s="157">
        <f t="shared" si="47"/>
        <v>1.1200000000000001</v>
      </c>
      <c r="E97" s="157">
        <f t="shared" si="47"/>
        <v>0.64</v>
      </c>
      <c r="F97" s="157">
        <f t="shared" si="47"/>
        <v>0.64</v>
      </c>
      <c r="G97" s="157">
        <f t="shared" si="47"/>
        <v>0.37</v>
      </c>
      <c r="H97" s="157">
        <f t="shared" si="47"/>
        <v>0.37</v>
      </c>
      <c r="I97" s="157">
        <f t="shared" si="47"/>
        <v>0.19</v>
      </c>
      <c r="J97" s="157">
        <f t="shared" si="47"/>
        <v>0.48</v>
      </c>
      <c r="K97" s="157">
        <f t="shared" si="47"/>
        <v>0.23</v>
      </c>
      <c r="L97" s="157">
        <f t="shared" si="47"/>
        <v>0.48</v>
      </c>
      <c r="M97" s="157">
        <f t="shared" si="47"/>
        <v>0.28999999999999998</v>
      </c>
      <c r="N97" s="157">
        <f t="shared" si="47"/>
        <v>0.48</v>
      </c>
      <c r="O97" s="157">
        <f t="shared" si="47"/>
        <v>0.28999999999999998</v>
      </c>
      <c r="P97" s="157">
        <f t="shared" si="47"/>
        <v>0.43</v>
      </c>
      <c r="Q97" s="157">
        <f t="shared" si="47"/>
        <v>0.19</v>
      </c>
    </row>
    <row r="99" spans="1:17" ht="228" customHeight="1">
      <c r="A99" s="250" t="s">
        <v>19</v>
      </c>
      <c r="B99" s="191" t="s">
        <v>843</v>
      </c>
      <c r="C99" s="249"/>
      <c r="D99" s="191" t="s">
        <v>844</v>
      </c>
      <c r="E99" s="249"/>
      <c r="F99" s="191" t="s">
        <v>845</v>
      </c>
      <c r="G99" s="249"/>
      <c r="H99" s="191" t="s">
        <v>846</v>
      </c>
      <c r="I99" s="249"/>
      <c r="J99" s="191" t="s">
        <v>847</v>
      </c>
      <c r="K99" s="249"/>
      <c r="L99" s="191" t="s">
        <v>848</v>
      </c>
      <c r="M99" s="249"/>
    </row>
    <row r="100" spans="1:17" ht="15" customHeight="1">
      <c r="A100" s="251"/>
      <c r="B100" s="154" t="s">
        <v>48</v>
      </c>
      <c r="C100" s="154" t="s">
        <v>49</v>
      </c>
      <c r="D100" s="154" t="s">
        <v>48</v>
      </c>
      <c r="E100" s="154" t="s">
        <v>49</v>
      </c>
      <c r="F100" s="154" t="s">
        <v>48</v>
      </c>
      <c r="G100" s="154" t="s">
        <v>49</v>
      </c>
      <c r="H100" s="154" t="s">
        <v>48</v>
      </c>
      <c r="I100" s="154" t="s">
        <v>49</v>
      </c>
      <c r="J100" s="154" t="s">
        <v>48</v>
      </c>
      <c r="K100" s="154" t="s">
        <v>49</v>
      </c>
      <c r="L100" s="154" t="s">
        <v>48</v>
      </c>
      <c r="M100" s="154" t="s">
        <v>49</v>
      </c>
    </row>
    <row r="101" spans="1:17" ht="15" customHeight="1">
      <c r="A101" s="49" t="s">
        <v>20</v>
      </c>
      <c r="B101" s="55">
        <v>0.41</v>
      </c>
      <c r="C101" s="55">
        <v>0.09</v>
      </c>
      <c r="D101" s="55">
        <v>0.28999999999999998</v>
      </c>
      <c r="E101" s="55">
        <v>0.15</v>
      </c>
      <c r="F101" s="55">
        <v>0.21</v>
      </c>
      <c r="G101" s="55">
        <v>0.15</v>
      </c>
      <c r="H101" s="55">
        <v>0.21</v>
      </c>
      <c r="I101" s="55">
        <v>0.15</v>
      </c>
      <c r="J101" s="55">
        <v>0.21</v>
      </c>
      <c r="K101" s="55">
        <v>0.15</v>
      </c>
      <c r="L101" s="55">
        <v>0.31</v>
      </c>
      <c r="M101" s="55">
        <v>0.22</v>
      </c>
    </row>
    <row r="102" spans="1:17" ht="15" customHeight="1">
      <c r="A102" s="49" t="s">
        <v>21</v>
      </c>
      <c r="B102" s="55">
        <f t="shared" ref="B102:M102" si="48">B101*7.8%</f>
        <v>0.03</v>
      </c>
      <c r="C102" s="55">
        <f t="shared" si="48"/>
        <v>0.01</v>
      </c>
      <c r="D102" s="55">
        <f t="shared" si="48"/>
        <v>0.02</v>
      </c>
      <c r="E102" s="55">
        <f t="shared" si="48"/>
        <v>0.01</v>
      </c>
      <c r="F102" s="55">
        <f t="shared" si="48"/>
        <v>0.02</v>
      </c>
      <c r="G102" s="55">
        <f t="shared" si="48"/>
        <v>0.01</v>
      </c>
      <c r="H102" s="55">
        <f t="shared" si="48"/>
        <v>0.02</v>
      </c>
      <c r="I102" s="55">
        <f t="shared" si="48"/>
        <v>0.01</v>
      </c>
      <c r="J102" s="55">
        <f t="shared" si="48"/>
        <v>0.02</v>
      </c>
      <c r="K102" s="55">
        <f t="shared" si="48"/>
        <v>0.01</v>
      </c>
      <c r="L102" s="55">
        <f t="shared" si="48"/>
        <v>0.02</v>
      </c>
      <c r="M102" s="55">
        <f t="shared" si="48"/>
        <v>0.02</v>
      </c>
    </row>
    <row r="103" spans="1:17" ht="15" customHeight="1">
      <c r="A103" s="49" t="s">
        <v>22</v>
      </c>
      <c r="B103" s="55">
        <f t="shared" ref="B103:M103" si="49">B104+B105+B106</f>
        <v>0.16</v>
      </c>
      <c r="C103" s="55">
        <f t="shared" si="49"/>
        <v>0.03</v>
      </c>
      <c r="D103" s="55">
        <f t="shared" si="49"/>
        <v>0.11</v>
      </c>
      <c r="E103" s="55">
        <f t="shared" si="49"/>
        <v>0.05</v>
      </c>
      <c r="F103" s="55">
        <f t="shared" si="49"/>
        <v>0.08</v>
      </c>
      <c r="G103" s="55">
        <f t="shared" si="49"/>
        <v>0.05</v>
      </c>
      <c r="H103" s="55">
        <f t="shared" si="49"/>
        <v>0.08</v>
      </c>
      <c r="I103" s="55">
        <f t="shared" si="49"/>
        <v>0.05</v>
      </c>
      <c r="J103" s="55">
        <f t="shared" si="49"/>
        <v>0.08</v>
      </c>
      <c r="K103" s="55">
        <f t="shared" si="49"/>
        <v>0.05</v>
      </c>
      <c r="L103" s="55">
        <f t="shared" si="49"/>
        <v>0.11</v>
      </c>
      <c r="M103" s="55">
        <f t="shared" si="49"/>
        <v>0.08</v>
      </c>
    </row>
    <row r="104" spans="1:17" ht="15" customHeight="1">
      <c r="A104" s="49" t="s">
        <v>23</v>
      </c>
      <c r="B104" s="55">
        <f t="shared" ref="B104:M104" si="50">(B101+B102)*34%</f>
        <v>0.15</v>
      </c>
      <c r="C104" s="55">
        <f t="shared" si="50"/>
        <v>0.03</v>
      </c>
      <c r="D104" s="55">
        <f t="shared" si="50"/>
        <v>0.11</v>
      </c>
      <c r="E104" s="55">
        <f t="shared" si="50"/>
        <v>0.05</v>
      </c>
      <c r="F104" s="55">
        <f t="shared" si="50"/>
        <v>0.08</v>
      </c>
      <c r="G104" s="55">
        <f t="shared" si="50"/>
        <v>0.05</v>
      </c>
      <c r="H104" s="55">
        <f t="shared" si="50"/>
        <v>0.08</v>
      </c>
      <c r="I104" s="55">
        <f t="shared" si="50"/>
        <v>0.05</v>
      </c>
      <c r="J104" s="55">
        <f t="shared" si="50"/>
        <v>0.08</v>
      </c>
      <c r="K104" s="55">
        <f t="shared" si="50"/>
        <v>0.05</v>
      </c>
      <c r="L104" s="55">
        <f t="shared" si="50"/>
        <v>0.11</v>
      </c>
      <c r="M104" s="55">
        <f t="shared" si="50"/>
        <v>0.08</v>
      </c>
    </row>
    <row r="105" spans="1:17" ht="15" customHeight="1">
      <c r="A105" s="49" t="s">
        <v>640</v>
      </c>
      <c r="B105" s="55">
        <f t="shared" ref="B105:M105" si="51">(B101+B102)*0.08%</f>
        <v>0</v>
      </c>
      <c r="C105" s="55">
        <f t="shared" si="51"/>
        <v>0</v>
      </c>
      <c r="D105" s="55">
        <f t="shared" si="51"/>
        <v>0</v>
      </c>
      <c r="E105" s="55">
        <f t="shared" si="51"/>
        <v>0</v>
      </c>
      <c r="F105" s="55">
        <f t="shared" si="51"/>
        <v>0</v>
      </c>
      <c r="G105" s="55">
        <f t="shared" si="51"/>
        <v>0</v>
      </c>
      <c r="H105" s="55">
        <f t="shared" si="51"/>
        <v>0</v>
      </c>
      <c r="I105" s="55">
        <f t="shared" si="51"/>
        <v>0</v>
      </c>
      <c r="J105" s="55">
        <f t="shared" si="51"/>
        <v>0</v>
      </c>
      <c r="K105" s="55">
        <f t="shared" si="51"/>
        <v>0</v>
      </c>
      <c r="L105" s="55">
        <f t="shared" si="51"/>
        <v>0</v>
      </c>
      <c r="M105" s="55">
        <f t="shared" si="51"/>
        <v>0</v>
      </c>
    </row>
    <row r="106" spans="1:17" ht="15" customHeight="1">
      <c r="A106" s="49" t="s">
        <v>24</v>
      </c>
      <c r="B106" s="55">
        <f t="shared" ref="B106:M106" si="52">(B101+B102)*1.5%</f>
        <v>0.01</v>
      </c>
      <c r="C106" s="55">
        <f t="shared" si="52"/>
        <v>0</v>
      </c>
      <c r="D106" s="55">
        <f t="shared" si="52"/>
        <v>0</v>
      </c>
      <c r="E106" s="55">
        <f t="shared" si="52"/>
        <v>0</v>
      </c>
      <c r="F106" s="55">
        <f t="shared" si="52"/>
        <v>0</v>
      </c>
      <c r="G106" s="55">
        <f t="shared" si="52"/>
        <v>0</v>
      </c>
      <c r="H106" s="55">
        <f t="shared" si="52"/>
        <v>0</v>
      </c>
      <c r="I106" s="55">
        <f t="shared" si="52"/>
        <v>0</v>
      </c>
      <c r="J106" s="55">
        <f t="shared" si="52"/>
        <v>0</v>
      </c>
      <c r="K106" s="55">
        <f t="shared" si="52"/>
        <v>0</v>
      </c>
      <c r="L106" s="55">
        <f t="shared" si="52"/>
        <v>0</v>
      </c>
      <c r="M106" s="55">
        <f t="shared" si="52"/>
        <v>0</v>
      </c>
    </row>
    <row r="107" spans="1:17" ht="15" customHeight="1">
      <c r="A107" s="49" t="s">
        <v>641</v>
      </c>
      <c r="B107" s="55">
        <f t="shared" ref="B107:M107" si="53">B101*69.59%</f>
        <v>0.28999999999999998</v>
      </c>
      <c r="C107" s="55">
        <f t="shared" si="53"/>
        <v>0.06</v>
      </c>
      <c r="D107" s="55">
        <f t="shared" si="53"/>
        <v>0.2</v>
      </c>
      <c r="E107" s="55">
        <f t="shared" si="53"/>
        <v>0.1</v>
      </c>
      <c r="F107" s="55">
        <f t="shared" si="53"/>
        <v>0.15</v>
      </c>
      <c r="G107" s="55">
        <f t="shared" si="53"/>
        <v>0.1</v>
      </c>
      <c r="H107" s="55">
        <f t="shared" si="53"/>
        <v>0.15</v>
      </c>
      <c r="I107" s="55">
        <f t="shared" si="53"/>
        <v>0.1</v>
      </c>
      <c r="J107" s="55">
        <f t="shared" si="53"/>
        <v>0.15</v>
      </c>
      <c r="K107" s="55">
        <f t="shared" si="53"/>
        <v>0.1</v>
      </c>
      <c r="L107" s="55">
        <f t="shared" si="53"/>
        <v>0.22</v>
      </c>
      <c r="M107" s="55">
        <f t="shared" si="53"/>
        <v>0.15</v>
      </c>
    </row>
    <row r="108" spans="1:17" ht="15" customHeight="1">
      <c r="A108" s="49" t="s">
        <v>25</v>
      </c>
      <c r="B108" s="55">
        <v>0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</v>
      </c>
      <c r="L108" s="55">
        <v>0</v>
      </c>
      <c r="M108" s="55">
        <v>0</v>
      </c>
    </row>
    <row r="109" spans="1:17" ht="15" customHeight="1">
      <c r="A109" s="49" t="s">
        <v>26</v>
      </c>
      <c r="B109" s="55">
        <v>0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</row>
    <row r="110" spans="1:17" ht="15" customHeight="1">
      <c r="A110" s="49" t="s">
        <v>27</v>
      </c>
      <c r="B110" s="55">
        <f t="shared" ref="B110:M110" si="54">B101+B102+B103+B107</f>
        <v>0.89</v>
      </c>
      <c r="C110" s="55">
        <f t="shared" si="54"/>
        <v>0.19</v>
      </c>
      <c r="D110" s="55">
        <f t="shared" si="54"/>
        <v>0.62</v>
      </c>
      <c r="E110" s="55">
        <f t="shared" si="54"/>
        <v>0.31</v>
      </c>
      <c r="F110" s="55">
        <f t="shared" si="54"/>
        <v>0.46</v>
      </c>
      <c r="G110" s="55">
        <f t="shared" si="54"/>
        <v>0.31</v>
      </c>
      <c r="H110" s="55">
        <f t="shared" si="54"/>
        <v>0.46</v>
      </c>
      <c r="I110" s="55">
        <f t="shared" si="54"/>
        <v>0.31</v>
      </c>
      <c r="J110" s="55">
        <f t="shared" si="54"/>
        <v>0.46</v>
      </c>
      <c r="K110" s="55">
        <f t="shared" si="54"/>
        <v>0.31</v>
      </c>
      <c r="L110" s="55">
        <f t="shared" si="54"/>
        <v>0.66</v>
      </c>
      <c r="M110" s="55">
        <f t="shared" si="54"/>
        <v>0.47</v>
      </c>
    </row>
    <row r="111" spans="1:17" ht="15" customHeight="1">
      <c r="A111" s="49" t="s">
        <v>28</v>
      </c>
      <c r="B111" s="155">
        <v>20</v>
      </c>
      <c r="C111" s="155">
        <v>20</v>
      </c>
      <c r="D111" s="155">
        <v>20</v>
      </c>
      <c r="E111" s="155">
        <v>20</v>
      </c>
      <c r="F111" s="155">
        <v>20</v>
      </c>
      <c r="G111" s="155">
        <v>20</v>
      </c>
      <c r="H111" s="155">
        <v>20</v>
      </c>
      <c r="I111" s="155">
        <v>20</v>
      </c>
      <c r="J111" s="155">
        <v>20</v>
      </c>
      <c r="K111" s="155">
        <v>20</v>
      </c>
      <c r="L111" s="155">
        <v>20</v>
      </c>
      <c r="M111" s="155">
        <v>20</v>
      </c>
    </row>
    <row r="112" spans="1:17" ht="15" customHeight="1">
      <c r="A112" s="49" t="s">
        <v>29</v>
      </c>
      <c r="B112" s="55">
        <f t="shared" ref="B112:M112" si="55">B110*B111/100</f>
        <v>0.18</v>
      </c>
      <c r="C112" s="55">
        <f t="shared" si="55"/>
        <v>0.04</v>
      </c>
      <c r="D112" s="55">
        <f t="shared" si="55"/>
        <v>0.12</v>
      </c>
      <c r="E112" s="55">
        <f t="shared" si="55"/>
        <v>0.06</v>
      </c>
      <c r="F112" s="55">
        <f t="shared" si="55"/>
        <v>0.09</v>
      </c>
      <c r="G112" s="55">
        <f t="shared" si="55"/>
        <v>0.06</v>
      </c>
      <c r="H112" s="55">
        <f t="shared" si="55"/>
        <v>0.09</v>
      </c>
      <c r="I112" s="55">
        <f t="shared" si="55"/>
        <v>0.06</v>
      </c>
      <c r="J112" s="55">
        <f t="shared" si="55"/>
        <v>0.09</v>
      </c>
      <c r="K112" s="55">
        <f t="shared" si="55"/>
        <v>0.06</v>
      </c>
      <c r="L112" s="55">
        <f t="shared" si="55"/>
        <v>0.13</v>
      </c>
      <c r="M112" s="55">
        <f t="shared" si="55"/>
        <v>0.09</v>
      </c>
    </row>
    <row r="113" spans="1:13" ht="15" customHeight="1">
      <c r="A113" s="49" t="s">
        <v>30</v>
      </c>
      <c r="B113" s="55">
        <f t="shared" ref="B113:M113" si="56">B110+B112</f>
        <v>1.07</v>
      </c>
      <c r="C113" s="55">
        <f t="shared" si="56"/>
        <v>0.23</v>
      </c>
      <c r="D113" s="55">
        <f t="shared" si="56"/>
        <v>0.74</v>
      </c>
      <c r="E113" s="55">
        <f t="shared" si="56"/>
        <v>0.37</v>
      </c>
      <c r="F113" s="55">
        <f t="shared" si="56"/>
        <v>0.55000000000000004</v>
      </c>
      <c r="G113" s="55">
        <f t="shared" si="56"/>
        <v>0.37</v>
      </c>
      <c r="H113" s="55">
        <f t="shared" si="56"/>
        <v>0.55000000000000004</v>
      </c>
      <c r="I113" s="55">
        <f t="shared" si="56"/>
        <v>0.37</v>
      </c>
      <c r="J113" s="55">
        <f t="shared" si="56"/>
        <v>0.55000000000000004</v>
      </c>
      <c r="K113" s="55">
        <f t="shared" si="56"/>
        <v>0.37</v>
      </c>
      <c r="L113" s="55">
        <f t="shared" si="56"/>
        <v>0.79</v>
      </c>
      <c r="M113" s="55">
        <f t="shared" si="56"/>
        <v>0.56000000000000005</v>
      </c>
    </row>
    <row r="114" spans="1:13" ht="15" customHeight="1">
      <c r="A114" s="49" t="s">
        <v>31</v>
      </c>
      <c r="B114" s="55">
        <v>0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0</v>
      </c>
      <c r="J114" s="55">
        <v>0</v>
      </c>
      <c r="K114" s="55">
        <v>0</v>
      </c>
      <c r="L114" s="55">
        <v>0</v>
      </c>
      <c r="M114" s="55">
        <v>0</v>
      </c>
    </row>
    <row r="115" spans="1:13" ht="15" customHeight="1">
      <c r="A115" s="49" t="s">
        <v>32</v>
      </c>
      <c r="B115" s="55">
        <f t="shared" ref="B115:M115" si="57">B113</f>
        <v>1.07</v>
      </c>
      <c r="C115" s="55">
        <f t="shared" si="57"/>
        <v>0.23</v>
      </c>
      <c r="D115" s="55">
        <f t="shared" si="57"/>
        <v>0.74</v>
      </c>
      <c r="E115" s="55">
        <f t="shared" si="57"/>
        <v>0.37</v>
      </c>
      <c r="F115" s="55">
        <f t="shared" si="57"/>
        <v>0.55000000000000004</v>
      </c>
      <c r="G115" s="55">
        <f t="shared" si="57"/>
        <v>0.37</v>
      </c>
      <c r="H115" s="55">
        <f t="shared" si="57"/>
        <v>0.55000000000000004</v>
      </c>
      <c r="I115" s="55">
        <f t="shared" si="57"/>
        <v>0.37</v>
      </c>
      <c r="J115" s="55">
        <f t="shared" si="57"/>
        <v>0.55000000000000004</v>
      </c>
      <c r="K115" s="55">
        <f t="shared" si="57"/>
        <v>0.37</v>
      </c>
      <c r="L115" s="55">
        <f t="shared" si="57"/>
        <v>0.79</v>
      </c>
      <c r="M115" s="55">
        <f t="shared" si="57"/>
        <v>0.56000000000000005</v>
      </c>
    </row>
    <row r="116" spans="1:13" ht="15" customHeight="1">
      <c r="A116" s="49" t="s">
        <v>33</v>
      </c>
      <c r="B116" s="55">
        <v>0</v>
      </c>
      <c r="C116" s="55">
        <v>0</v>
      </c>
      <c r="D116" s="55">
        <v>0</v>
      </c>
      <c r="E116" s="55">
        <v>0</v>
      </c>
      <c r="F116" s="55">
        <v>0</v>
      </c>
      <c r="G116" s="55">
        <v>0</v>
      </c>
      <c r="H116" s="55">
        <v>0</v>
      </c>
      <c r="I116" s="55">
        <v>0</v>
      </c>
      <c r="J116" s="55">
        <v>0</v>
      </c>
      <c r="K116" s="55">
        <v>0</v>
      </c>
      <c r="L116" s="55">
        <v>0</v>
      </c>
      <c r="M116" s="55">
        <v>0</v>
      </c>
    </row>
    <row r="117" spans="1:13" ht="15" customHeight="1">
      <c r="A117" s="49" t="s">
        <v>34</v>
      </c>
      <c r="B117" s="55">
        <f t="shared" ref="B117:M117" si="58">B115*B116</f>
        <v>0</v>
      </c>
      <c r="C117" s="55">
        <f t="shared" si="58"/>
        <v>0</v>
      </c>
      <c r="D117" s="55">
        <f t="shared" si="58"/>
        <v>0</v>
      </c>
      <c r="E117" s="55">
        <f t="shared" si="58"/>
        <v>0</v>
      </c>
      <c r="F117" s="55">
        <f t="shared" si="58"/>
        <v>0</v>
      </c>
      <c r="G117" s="55">
        <f t="shared" si="58"/>
        <v>0</v>
      </c>
      <c r="H117" s="55">
        <f t="shared" si="58"/>
        <v>0</v>
      </c>
      <c r="I117" s="55">
        <f t="shared" si="58"/>
        <v>0</v>
      </c>
      <c r="J117" s="55">
        <f t="shared" si="58"/>
        <v>0</v>
      </c>
      <c r="K117" s="55">
        <f t="shared" si="58"/>
        <v>0</v>
      </c>
      <c r="L117" s="55">
        <f t="shared" si="58"/>
        <v>0</v>
      </c>
      <c r="M117" s="55">
        <f t="shared" si="58"/>
        <v>0</v>
      </c>
    </row>
    <row r="118" spans="1:13" ht="15" customHeight="1">
      <c r="A118" s="156" t="s">
        <v>642</v>
      </c>
      <c r="B118" s="157">
        <f t="shared" ref="B118:M118" si="59">B115+B117</f>
        <v>1.07</v>
      </c>
      <c r="C118" s="157">
        <f t="shared" si="59"/>
        <v>0.23</v>
      </c>
      <c r="D118" s="157">
        <f t="shared" si="59"/>
        <v>0.74</v>
      </c>
      <c r="E118" s="157">
        <f t="shared" si="59"/>
        <v>0.37</v>
      </c>
      <c r="F118" s="157">
        <f t="shared" si="59"/>
        <v>0.55000000000000004</v>
      </c>
      <c r="G118" s="157">
        <f t="shared" si="59"/>
        <v>0.37</v>
      </c>
      <c r="H118" s="157">
        <f t="shared" si="59"/>
        <v>0.55000000000000004</v>
      </c>
      <c r="I118" s="157">
        <f t="shared" si="59"/>
        <v>0.37</v>
      </c>
      <c r="J118" s="157">
        <f t="shared" si="59"/>
        <v>0.55000000000000004</v>
      </c>
      <c r="K118" s="157">
        <f t="shared" si="59"/>
        <v>0.37</v>
      </c>
      <c r="L118" s="157">
        <f t="shared" si="59"/>
        <v>0.79</v>
      </c>
      <c r="M118" s="157">
        <f t="shared" si="59"/>
        <v>0.56000000000000005</v>
      </c>
    </row>
    <row r="121" spans="1:13" ht="211.5" customHeight="1">
      <c r="A121" s="250" t="s">
        <v>19</v>
      </c>
      <c r="B121" s="191" t="s">
        <v>849</v>
      </c>
      <c r="C121" s="249"/>
      <c r="D121" s="191" t="s">
        <v>850</v>
      </c>
      <c r="E121" s="249"/>
      <c r="F121" s="191" t="s">
        <v>851</v>
      </c>
      <c r="G121" s="249"/>
      <c r="H121" s="191" t="s">
        <v>852</v>
      </c>
      <c r="I121" s="249"/>
      <c r="J121" s="191" t="s">
        <v>873</v>
      </c>
      <c r="K121" s="249"/>
      <c r="L121" s="191" t="s">
        <v>874</v>
      </c>
      <c r="M121" s="249"/>
    </row>
    <row r="122" spans="1:13" ht="45">
      <c r="A122" s="251"/>
      <c r="B122" s="154" t="s">
        <v>48</v>
      </c>
      <c r="C122" s="154" t="s">
        <v>49</v>
      </c>
      <c r="D122" s="154" t="s">
        <v>48</v>
      </c>
      <c r="E122" s="154" t="s">
        <v>49</v>
      </c>
      <c r="F122" s="154" t="s">
        <v>48</v>
      </c>
      <c r="G122" s="154" t="s">
        <v>49</v>
      </c>
      <c r="H122" s="154" t="s">
        <v>48</v>
      </c>
      <c r="I122" s="154" t="s">
        <v>49</v>
      </c>
      <c r="J122" s="154" t="s">
        <v>48</v>
      </c>
      <c r="K122" s="154" t="s">
        <v>49</v>
      </c>
      <c r="L122" s="154" t="s">
        <v>48</v>
      </c>
      <c r="M122" s="154" t="s">
        <v>49</v>
      </c>
    </row>
    <row r="123" spans="1:13" ht="15" customHeight="1">
      <c r="A123" s="49" t="s">
        <v>20</v>
      </c>
      <c r="B123" s="55">
        <v>0.33</v>
      </c>
      <c r="C123" s="55">
        <v>0.15</v>
      </c>
      <c r="D123" s="55">
        <v>0.31</v>
      </c>
      <c r="E123" s="55">
        <v>0.22</v>
      </c>
      <c r="F123" s="55">
        <v>0.31</v>
      </c>
      <c r="G123" s="55">
        <v>0.22</v>
      </c>
      <c r="H123" s="55">
        <v>0.21</v>
      </c>
      <c r="I123" s="55">
        <v>0.15</v>
      </c>
      <c r="J123" s="55">
        <v>0.35</v>
      </c>
      <c r="K123" s="55">
        <v>0.17</v>
      </c>
      <c r="L123" s="55">
        <v>0.21</v>
      </c>
      <c r="M123" s="55">
        <v>0.15</v>
      </c>
    </row>
    <row r="124" spans="1:13" ht="15" customHeight="1">
      <c r="A124" s="49" t="s">
        <v>21</v>
      </c>
      <c r="B124" s="55">
        <f>B123*7.8%</f>
        <v>0.03</v>
      </c>
      <c r="C124" s="55">
        <f t="shared" ref="C124:M124" si="60">C123*7.8%</f>
        <v>0.01</v>
      </c>
      <c r="D124" s="55">
        <f t="shared" si="60"/>
        <v>0.02</v>
      </c>
      <c r="E124" s="55">
        <f t="shared" si="60"/>
        <v>0.02</v>
      </c>
      <c r="F124" s="55">
        <f t="shared" si="60"/>
        <v>0.02</v>
      </c>
      <c r="G124" s="55">
        <f t="shared" si="60"/>
        <v>0.02</v>
      </c>
      <c r="H124" s="55">
        <f t="shared" si="60"/>
        <v>0.02</v>
      </c>
      <c r="I124" s="55">
        <f t="shared" si="60"/>
        <v>0.01</v>
      </c>
      <c r="J124" s="55">
        <f t="shared" si="60"/>
        <v>0.03</v>
      </c>
      <c r="K124" s="55">
        <f t="shared" si="60"/>
        <v>0.01</v>
      </c>
      <c r="L124" s="55">
        <f t="shared" si="60"/>
        <v>0.02</v>
      </c>
      <c r="M124" s="55">
        <f t="shared" si="60"/>
        <v>0.01</v>
      </c>
    </row>
    <row r="125" spans="1:13" ht="15" customHeight="1">
      <c r="A125" s="49" t="s">
        <v>22</v>
      </c>
      <c r="B125" s="55">
        <f>B126+B127+B128</f>
        <v>0.13</v>
      </c>
      <c r="C125" s="55">
        <f>C126+C127+C128</f>
        <v>0.05</v>
      </c>
      <c r="D125" s="55">
        <f t="shared" ref="D125:M125" si="61">D126+D127+D128</f>
        <v>0.11</v>
      </c>
      <c r="E125" s="55">
        <f t="shared" si="61"/>
        <v>0.08</v>
      </c>
      <c r="F125" s="55">
        <f t="shared" si="61"/>
        <v>0.11</v>
      </c>
      <c r="G125" s="55">
        <f t="shared" si="61"/>
        <v>0.08</v>
      </c>
      <c r="H125" s="55">
        <f t="shared" si="61"/>
        <v>0.08</v>
      </c>
      <c r="I125" s="55">
        <f t="shared" si="61"/>
        <v>0.05</v>
      </c>
      <c r="J125" s="55">
        <f t="shared" si="61"/>
        <v>0.14000000000000001</v>
      </c>
      <c r="K125" s="55">
        <f t="shared" si="61"/>
        <v>0.06</v>
      </c>
      <c r="L125" s="55">
        <f t="shared" si="61"/>
        <v>0.08</v>
      </c>
      <c r="M125" s="55">
        <f t="shared" si="61"/>
        <v>0.05</v>
      </c>
    </row>
    <row r="126" spans="1:13" ht="15" customHeight="1">
      <c r="A126" s="49" t="s">
        <v>23</v>
      </c>
      <c r="B126" s="55">
        <f>(B123+B124)*34%</f>
        <v>0.12</v>
      </c>
      <c r="C126" s="55">
        <f t="shared" ref="C126:M126" si="62">(C123+C124)*34%</f>
        <v>0.05</v>
      </c>
      <c r="D126" s="55">
        <f t="shared" si="62"/>
        <v>0.11</v>
      </c>
      <c r="E126" s="55">
        <f t="shared" si="62"/>
        <v>0.08</v>
      </c>
      <c r="F126" s="55">
        <f t="shared" si="62"/>
        <v>0.11</v>
      </c>
      <c r="G126" s="55">
        <f t="shared" si="62"/>
        <v>0.08</v>
      </c>
      <c r="H126" s="55">
        <f t="shared" si="62"/>
        <v>0.08</v>
      </c>
      <c r="I126" s="55">
        <f t="shared" si="62"/>
        <v>0.05</v>
      </c>
      <c r="J126" s="55">
        <f t="shared" si="62"/>
        <v>0.13</v>
      </c>
      <c r="K126" s="55">
        <f t="shared" si="62"/>
        <v>0.06</v>
      </c>
      <c r="L126" s="55">
        <f t="shared" si="62"/>
        <v>0.08</v>
      </c>
      <c r="M126" s="55">
        <f t="shared" si="62"/>
        <v>0.05</v>
      </c>
    </row>
    <row r="127" spans="1:13" ht="15" customHeight="1">
      <c r="A127" s="49" t="s">
        <v>640</v>
      </c>
      <c r="B127" s="55">
        <f>(B123+B124)*0.08%</f>
        <v>0</v>
      </c>
      <c r="C127" s="55">
        <f t="shared" ref="C127:M127" si="63">(C123+C124)*0.08%</f>
        <v>0</v>
      </c>
      <c r="D127" s="55">
        <f t="shared" si="63"/>
        <v>0</v>
      </c>
      <c r="E127" s="55">
        <f t="shared" si="63"/>
        <v>0</v>
      </c>
      <c r="F127" s="55">
        <f t="shared" si="63"/>
        <v>0</v>
      </c>
      <c r="G127" s="55">
        <f t="shared" si="63"/>
        <v>0</v>
      </c>
      <c r="H127" s="55">
        <f t="shared" si="63"/>
        <v>0</v>
      </c>
      <c r="I127" s="55">
        <f t="shared" si="63"/>
        <v>0</v>
      </c>
      <c r="J127" s="55">
        <f t="shared" si="63"/>
        <v>0</v>
      </c>
      <c r="K127" s="55">
        <f t="shared" si="63"/>
        <v>0</v>
      </c>
      <c r="L127" s="55">
        <f t="shared" si="63"/>
        <v>0</v>
      </c>
      <c r="M127" s="55">
        <f t="shared" si="63"/>
        <v>0</v>
      </c>
    </row>
    <row r="128" spans="1:13" ht="15" customHeight="1">
      <c r="A128" s="49" t="s">
        <v>24</v>
      </c>
      <c r="B128" s="55">
        <f>(B123+B124)*1.5%</f>
        <v>0.01</v>
      </c>
      <c r="C128" s="55">
        <f t="shared" ref="C128:M128" si="64">(C123+C124)*1.5%</f>
        <v>0</v>
      </c>
      <c r="D128" s="55">
        <f t="shared" si="64"/>
        <v>0</v>
      </c>
      <c r="E128" s="55">
        <f t="shared" si="64"/>
        <v>0</v>
      </c>
      <c r="F128" s="55">
        <f t="shared" si="64"/>
        <v>0</v>
      </c>
      <c r="G128" s="55">
        <f t="shared" si="64"/>
        <v>0</v>
      </c>
      <c r="H128" s="55">
        <f t="shared" si="64"/>
        <v>0</v>
      </c>
      <c r="I128" s="55">
        <f t="shared" si="64"/>
        <v>0</v>
      </c>
      <c r="J128" s="55">
        <f t="shared" si="64"/>
        <v>0.01</v>
      </c>
      <c r="K128" s="55">
        <f t="shared" si="64"/>
        <v>0</v>
      </c>
      <c r="L128" s="55">
        <f t="shared" si="64"/>
        <v>0</v>
      </c>
      <c r="M128" s="55">
        <f t="shared" si="64"/>
        <v>0</v>
      </c>
    </row>
    <row r="129" spans="1:13" ht="15" customHeight="1">
      <c r="A129" s="49" t="s">
        <v>641</v>
      </c>
      <c r="B129" s="55">
        <f>B123*69.59%</f>
        <v>0.23</v>
      </c>
      <c r="C129" s="55">
        <f t="shared" ref="C129:M129" si="65">C123*69.59%</f>
        <v>0.1</v>
      </c>
      <c r="D129" s="55">
        <f t="shared" si="65"/>
        <v>0.22</v>
      </c>
      <c r="E129" s="55">
        <f t="shared" si="65"/>
        <v>0.15</v>
      </c>
      <c r="F129" s="55">
        <f t="shared" si="65"/>
        <v>0.22</v>
      </c>
      <c r="G129" s="55">
        <f t="shared" si="65"/>
        <v>0.15</v>
      </c>
      <c r="H129" s="55">
        <f t="shared" si="65"/>
        <v>0.15</v>
      </c>
      <c r="I129" s="55">
        <f t="shared" si="65"/>
        <v>0.1</v>
      </c>
      <c r="J129" s="55">
        <f t="shared" si="65"/>
        <v>0.24</v>
      </c>
      <c r="K129" s="55">
        <f t="shared" si="65"/>
        <v>0.12</v>
      </c>
      <c r="L129" s="55">
        <f t="shared" si="65"/>
        <v>0.15</v>
      </c>
      <c r="M129" s="55">
        <f t="shared" si="65"/>
        <v>0.1</v>
      </c>
    </row>
    <row r="130" spans="1:13" ht="15" customHeight="1">
      <c r="A130" s="49" t="s">
        <v>25</v>
      </c>
      <c r="B130" s="55">
        <v>0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</v>
      </c>
      <c r="J130" s="55">
        <v>0</v>
      </c>
      <c r="K130" s="55">
        <v>0</v>
      </c>
      <c r="L130" s="55">
        <v>0</v>
      </c>
      <c r="M130" s="55">
        <v>0</v>
      </c>
    </row>
    <row r="131" spans="1:13" ht="15" customHeight="1">
      <c r="A131" s="49" t="s">
        <v>26</v>
      </c>
      <c r="B131" s="55">
        <v>0</v>
      </c>
      <c r="C131" s="55">
        <v>0</v>
      </c>
      <c r="D131" s="55">
        <v>0</v>
      </c>
      <c r="E131" s="55">
        <v>0</v>
      </c>
      <c r="F131" s="55">
        <v>0</v>
      </c>
      <c r="G131" s="55">
        <v>0</v>
      </c>
      <c r="H131" s="55">
        <v>0</v>
      </c>
      <c r="I131" s="55">
        <v>0</v>
      </c>
      <c r="J131" s="55">
        <v>0</v>
      </c>
      <c r="K131" s="55">
        <v>0</v>
      </c>
      <c r="L131" s="55">
        <v>0</v>
      </c>
      <c r="M131" s="55">
        <v>0</v>
      </c>
    </row>
    <row r="132" spans="1:13" ht="15" customHeight="1">
      <c r="A132" s="49" t="s">
        <v>27</v>
      </c>
      <c r="B132" s="55">
        <f>B123+B124+B125+B129</f>
        <v>0.72</v>
      </c>
      <c r="C132" s="55">
        <f t="shared" ref="C132:M132" si="66">C123+C124+C125+C129</f>
        <v>0.31</v>
      </c>
      <c r="D132" s="55">
        <f t="shared" si="66"/>
        <v>0.66</v>
      </c>
      <c r="E132" s="55">
        <f t="shared" si="66"/>
        <v>0.47</v>
      </c>
      <c r="F132" s="55">
        <f t="shared" si="66"/>
        <v>0.66</v>
      </c>
      <c r="G132" s="55">
        <f t="shared" si="66"/>
        <v>0.47</v>
      </c>
      <c r="H132" s="55">
        <f t="shared" si="66"/>
        <v>0.46</v>
      </c>
      <c r="I132" s="55">
        <f t="shared" si="66"/>
        <v>0.31</v>
      </c>
      <c r="J132" s="55">
        <f t="shared" si="66"/>
        <v>0.76</v>
      </c>
      <c r="K132" s="55">
        <f t="shared" si="66"/>
        <v>0.36</v>
      </c>
      <c r="L132" s="55">
        <f t="shared" si="66"/>
        <v>0.46</v>
      </c>
      <c r="M132" s="55">
        <f t="shared" si="66"/>
        <v>0.31</v>
      </c>
    </row>
    <row r="133" spans="1:13" ht="15" customHeight="1">
      <c r="A133" s="49" t="s">
        <v>28</v>
      </c>
      <c r="B133" s="155">
        <v>20</v>
      </c>
      <c r="C133" s="155">
        <v>20</v>
      </c>
      <c r="D133" s="155">
        <v>20</v>
      </c>
      <c r="E133" s="155">
        <v>20</v>
      </c>
      <c r="F133" s="155">
        <v>20</v>
      </c>
      <c r="G133" s="155">
        <v>20</v>
      </c>
      <c r="H133" s="155">
        <v>20</v>
      </c>
      <c r="I133" s="155">
        <v>20</v>
      </c>
      <c r="J133" s="155">
        <v>20</v>
      </c>
      <c r="K133" s="155">
        <v>20</v>
      </c>
      <c r="L133" s="155">
        <v>20</v>
      </c>
      <c r="M133" s="155">
        <v>20</v>
      </c>
    </row>
    <row r="134" spans="1:13" ht="15" customHeight="1">
      <c r="A134" s="49" t="s">
        <v>29</v>
      </c>
      <c r="B134" s="55">
        <f>B132*B133/100</f>
        <v>0.14000000000000001</v>
      </c>
      <c r="C134" s="55">
        <f t="shared" ref="C134:M134" si="67">C132*C133/100</f>
        <v>0.06</v>
      </c>
      <c r="D134" s="55">
        <f t="shared" si="67"/>
        <v>0.13</v>
      </c>
      <c r="E134" s="55">
        <f t="shared" si="67"/>
        <v>0.09</v>
      </c>
      <c r="F134" s="55">
        <f t="shared" si="67"/>
        <v>0.13</v>
      </c>
      <c r="G134" s="55">
        <f t="shared" si="67"/>
        <v>0.09</v>
      </c>
      <c r="H134" s="55">
        <f t="shared" si="67"/>
        <v>0.09</v>
      </c>
      <c r="I134" s="55">
        <f t="shared" si="67"/>
        <v>0.06</v>
      </c>
      <c r="J134" s="55">
        <f t="shared" si="67"/>
        <v>0.15</v>
      </c>
      <c r="K134" s="55">
        <f t="shared" si="67"/>
        <v>7.0000000000000007E-2</v>
      </c>
      <c r="L134" s="55">
        <f t="shared" si="67"/>
        <v>0.09</v>
      </c>
      <c r="M134" s="55">
        <f t="shared" si="67"/>
        <v>0.06</v>
      </c>
    </row>
    <row r="135" spans="1:13" ht="15" customHeight="1">
      <c r="A135" s="49" t="s">
        <v>30</v>
      </c>
      <c r="B135" s="55">
        <f>B132+B134</f>
        <v>0.86</v>
      </c>
      <c r="C135" s="55">
        <f t="shared" ref="C135:M135" si="68">C132+C134</f>
        <v>0.37</v>
      </c>
      <c r="D135" s="55">
        <f t="shared" si="68"/>
        <v>0.79</v>
      </c>
      <c r="E135" s="55">
        <f t="shared" si="68"/>
        <v>0.56000000000000005</v>
      </c>
      <c r="F135" s="55">
        <f t="shared" si="68"/>
        <v>0.79</v>
      </c>
      <c r="G135" s="55">
        <f t="shared" si="68"/>
        <v>0.56000000000000005</v>
      </c>
      <c r="H135" s="55">
        <f t="shared" si="68"/>
        <v>0.55000000000000004</v>
      </c>
      <c r="I135" s="55">
        <f t="shared" si="68"/>
        <v>0.37</v>
      </c>
      <c r="J135" s="55">
        <f t="shared" si="68"/>
        <v>0.91</v>
      </c>
      <c r="K135" s="55">
        <f t="shared" si="68"/>
        <v>0.43</v>
      </c>
      <c r="L135" s="55">
        <f t="shared" si="68"/>
        <v>0.55000000000000004</v>
      </c>
      <c r="M135" s="55">
        <f t="shared" si="68"/>
        <v>0.37</v>
      </c>
    </row>
    <row r="136" spans="1:13" ht="15" customHeight="1">
      <c r="A136" s="49" t="s">
        <v>31</v>
      </c>
      <c r="B136" s="55">
        <v>0</v>
      </c>
      <c r="C136" s="55">
        <v>0</v>
      </c>
      <c r="D136" s="55">
        <v>0</v>
      </c>
      <c r="E136" s="55">
        <v>0</v>
      </c>
      <c r="F136" s="55">
        <v>0</v>
      </c>
      <c r="G136" s="55">
        <v>0</v>
      </c>
      <c r="H136" s="55">
        <v>0</v>
      </c>
      <c r="I136" s="55">
        <v>0</v>
      </c>
      <c r="J136" s="55">
        <v>0</v>
      </c>
      <c r="K136" s="55">
        <v>0</v>
      </c>
      <c r="L136" s="55">
        <v>0</v>
      </c>
      <c r="M136" s="55">
        <v>0</v>
      </c>
    </row>
    <row r="137" spans="1:13" ht="15" customHeight="1">
      <c r="A137" s="49" t="s">
        <v>32</v>
      </c>
      <c r="B137" s="55">
        <f>B135</f>
        <v>0.86</v>
      </c>
      <c r="C137" s="55">
        <f>C135</f>
        <v>0.37</v>
      </c>
      <c r="D137" s="55">
        <f t="shared" ref="D137:M137" si="69">D135</f>
        <v>0.79</v>
      </c>
      <c r="E137" s="55">
        <f t="shared" si="69"/>
        <v>0.56000000000000005</v>
      </c>
      <c r="F137" s="55">
        <f t="shared" si="69"/>
        <v>0.79</v>
      </c>
      <c r="G137" s="55">
        <f t="shared" si="69"/>
        <v>0.56000000000000005</v>
      </c>
      <c r="H137" s="55">
        <f t="shared" si="69"/>
        <v>0.55000000000000004</v>
      </c>
      <c r="I137" s="55">
        <f t="shared" si="69"/>
        <v>0.37</v>
      </c>
      <c r="J137" s="55">
        <f t="shared" si="69"/>
        <v>0.91</v>
      </c>
      <c r="K137" s="55">
        <f t="shared" si="69"/>
        <v>0.43</v>
      </c>
      <c r="L137" s="55">
        <f t="shared" si="69"/>
        <v>0.55000000000000004</v>
      </c>
      <c r="M137" s="55">
        <f t="shared" si="69"/>
        <v>0.37</v>
      </c>
    </row>
    <row r="138" spans="1:13" ht="15" customHeight="1">
      <c r="A138" s="49" t="s">
        <v>33</v>
      </c>
      <c r="B138" s="55">
        <v>0</v>
      </c>
      <c r="C138" s="55">
        <v>0</v>
      </c>
      <c r="D138" s="55">
        <v>0</v>
      </c>
      <c r="E138" s="55">
        <v>0</v>
      </c>
      <c r="F138" s="55">
        <v>0</v>
      </c>
      <c r="G138" s="55">
        <v>0</v>
      </c>
      <c r="H138" s="55">
        <v>0</v>
      </c>
      <c r="I138" s="55">
        <v>0</v>
      </c>
      <c r="J138" s="55">
        <v>0</v>
      </c>
      <c r="K138" s="55">
        <v>0</v>
      </c>
      <c r="L138" s="55">
        <v>0</v>
      </c>
      <c r="M138" s="55">
        <v>0</v>
      </c>
    </row>
    <row r="139" spans="1:13" ht="15" customHeight="1">
      <c r="A139" s="49" t="s">
        <v>34</v>
      </c>
      <c r="B139" s="55">
        <f>B137*B138</f>
        <v>0</v>
      </c>
      <c r="C139" s="55">
        <f>C137*C138</f>
        <v>0</v>
      </c>
      <c r="D139" s="55">
        <f t="shared" ref="D139:M139" si="70">D137*D138</f>
        <v>0</v>
      </c>
      <c r="E139" s="55">
        <f t="shared" si="70"/>
        <v>0</v>
      </c>
      <c r="F139" s="55">
        <f t="shared" si="70"/>
        <v>0</v>
      </c>
      <c r="G139" s="55">
        <f t="shared" si="70"/>
        <v>0</v>
      </c>
      <c r="H139" s="55">
        <f t="shared" si="70"/>
        <v>0</v>
      </c>
      <c r="I139" s="55">
        <f t="shared" si="70"/>
        <v>0</v>
      </c>
      <c r="J139" s="55">
        <f t="shared" si="70"/>
        <v>0</v>
      </c>
      <c r="K139" s="55">
        <f t="shared" si="70"/>
        <v>0</v>
      </c>
      <c r="L139" s="55">
        <f t="shared" si="70"/>
        <v>0</v>
      </c>
      <c r="M139" s="55">
        <f t="shared" si="70"/>
        <v>0</v>
      </c>
    </row>
    <row r="140" spans="1:13" ht="15" customHeight="1">
      <c r="A140" s="156" t="s">
        <v>642</v>
      </c>
      <c r="B140" s="157">
        <f>B137+B139</f>
        <v>0.86</v>
      </c>
      <c r="C140" s="157">
        <f t="shared" ref="C140:M140" si="71">C137+C139</f>
        <v>0.37</v>
      </c>
      <c r="D140" s="157">
        <f t="shared" si="71"/>
        <v>0.79</v>
      </c>
      <c r="E140" s="157">
        <f t="shared" si="71"/>
        <v>0.56000000000000005</v>
      </c>
      <c r="F140" s="157">
        <f t="shared" si="71"/>
        <v>0.79</v>
      </c>
      <c r="G140" s="157">
        <f t="shared" si="71"/>
        <v>0.56000000000000005</v>
      </c>
      <c r="H140" s="157">
        <f t="shared" si="71"/>
        <v>0.55000000000000004</v>
      </c>
      <c r="I140" s="157">
        <f t="shared" si="71"/>
        <v>0.37</v>
      </c>
      <c r="J140" s="157">
        <f t="shared" si="71"/>
        <v>0.91</v>
      </c>
      <c r="K140" s="157">
        <f t="shared" si="71"/>
        <v>0.43</v>
      </c>
      <c r="L140" s="157">
        <f t="shared" si="71"/>
        <v>0.55000000000000004</v>
      </c>
      <c r="M140" s="157">
        <f t="shared" si="71"/>
        <v>0.37</v>
      </c>
    </row>
    <row r="142" spans="1:13" ht="197.25" customHeight="1">
      <c r="A142" s="250" t="s">
        <v>19</v>
      </c>
      <c r="B142" s="191" t="s">
        <v>853</v>
      </c>
      <c r="C142" s="249"/>
      <c r="D142" s="191" t="s">
        <v>875</v>
      </c>
      <c r="E142" s="249"/>
      <c r="F142" s="191" t="s">
        <v>854</v>
      </c>
      <c r="G142" s="249"/>
      <c r="H142" s="191" t="s">
        <v>876</v>
      </c>
      <c r="I142" s="249"/>
      <c r="J142" s="191" t="s">
        <v>877</v>
      </c>
      <c r="K142" s="249"/>
      <c r="L142" s="191" t="s">
        <v>878</v>
      </c>
      <c r="M142" s="249"/>
    </row>
    <row r="143" spans="1:13" ht="15" customHeight="1">
      <c r="A143" s="251"/>
      <c r="B143" s="154" t="s">
        <v>48</v>
      </c>
      <c r="C143" s="154" t="s">
        <v>49</v>
      </c>
      <c r="D143" s="154" t="s">
        <v>48</v>
      </c>
      <c r="E143" s="154" t="s">
        <v>49</v>
      </c>
      <c r="F143" s="154" t="s">
        <v>48</v>
      </c>
      <c r="G143" s="154" t="s">
        <v>49</v>
      </c>
      <c r="H143" s="154" t="s">
        <v>48</v>
      </c>
      <c r="I143" s="154" t="s">
        <v>49</v>
      </c>
      <c r="J143" s="154" t="s">
        <v>48</v>
      </c>
      <c r="K143" s="154" t="s">
        <v>49</v>
      </c>
      <c r="L143" s="154" t="s">
        <v>48</v>
      </c>
      <c r="M143" s="154" t="s">
        <v>49</v>
      </c>
    </row>
    <row r="144" spans="1:13" ht="15" customHeight="1">
      <c r="A144" s="49" t="s">
        <v>20</v>
      </c>
      <c r="B144" s="55">
        <v>0.34</v>
      </c>
      <c r="C144" s="55">
        <v>0.22</v>
      </c>
      <c r="D144" s="55">
        <v>0.31</v>
      </c>
      <c r="E144" s="55">
        <v>0.22</v>
      </c>
      <c r="F144" s="55">
        <v>0.91</v>
      </c>
      <c r="G144" s="55">
        <v>0.37</v>
      </c>
      <c r="H144" s="55">
        <v>0.31</v>
      </c>
      <c r="I144" s="55">
        <v>0.22</v>
      </c>
      <c r="J144" s="55">
        <v>0.73</v>
      </c>
      <c r="K144" s="55">
        <v>0.31</v>
      </c>
      <c r="L144" s="55">
        <v>0.28999999999999998</v>
      </c>
      <c r="M144" s="55">
        <v>0.13</v>
      </c>
    </row>
    <row r="145" spans="1:13" ht="15" customHeight="1">
      <c r="A145" s="49" t="s">
        <v>21</v>
      </c>
      <c r="B145" s="55">
        <f t="shared" ref="B145:M145" si="72">B144*7.8%</f>
        <v>0.03</v>
      </c>
      <c r="C145" s="55">
        <f t="shared" si="72"/>
        <v>0.02</v>
      </c>
      <c r="D145" s="55">
        <f t="shared" si="72"/>
        <v>0.02</v>
      </c>
      <c r="E145" s="55">
        <f t="shared" si="72"/>
        <v>0.02</v>
      </c>
      <c r="F145" s="55">
        <f t="shared" si="72"/>
        <v>7.0000000000000007E-2</v>
      </c>
      <c r="G145" s="55">
        <f t="shared" si="72"/>
        <v>0.03</v>
      </c>
      <c r="H145" s="55">
        <f t="shared" si="72"/>
        <v>0.02</v>
      </c>
      <c r="I145" s="55">
        <f t="shared" si="72"/>
        <v>0.02</v>
      </c>
      <c r="J145" s="55">
        <f t="shared" si="72"/>
        <v>0.06</v>
      </c>
      <c r="K145" s="55">
        <f t="shared" si="72"/>
        <v>0.02</v>
      </c>
      <c r="L145" s="55">
        <f t="shared" si="72"/>
        <v>0.02</v>
      </c>
      <c r="M145" s="55">
        <f t="shared" si="72"/>
        <v>0.01</v>
      </c>
    </row>
    <row r="146" spans="1:13" ht="15" customHeight="1">
      <c r="A146" s="49" t="s">
        <v>22</v>
      </c>
      <c r="B146" s="55">
        <f t="shared" ref="B146:M146" si="73">B147+B148+B149</f>
        <v>0.14000000000000001</v>
      </c>
      <c r="C146" s="55">
        <f t="shared" si="73"/>
        <v>0.08</v>
      </c>
      <c r="D146" s="55">
        <f t="shared" si="73"/>
        <v>0.11</v>
      </c>
      <c r="E146" s="55">
        <f t="shared" si="73"/>
        <v>0.08</v>
      </c>
      <c r="F146" s="55">
        <f t="shared" si="73"/>
        <v>0.34</v>
      </c>
      <c r="G146" s="55">
        <f t="shared" si="73"/>
        <v>0.15</v>
      </c>
      <c r="H146" s="55">
        <f t="shared" si="73"/>
        <v>0.11</v>
      </c>
      <c r="I146" s="55">
        <f t="shared" si="73"/>
        <v>0.08</v>
      </c>
      <c r="J146" s="55">
        <f t="shared" si="73"/>
        <v>0.28000000000000003</v>
      </c>
      <c r="K146" s="55">
        <f t="shared" si="73"/>
        <v>0.11</v>
      </c>
      <c r="L146" s="55">
        <f t="shared" si="73"/>
        <v>0.11</v>
      </c>
      <c r="M146" s="55">
        <f t="shared" si="73"/>
        <v>0.05</v>
      </c>
    </row>
    <row r="147" spans="1:13" ht="15" customHeight="1">
      <c r="A147" s="49" t="s">
        <v>23</v>
      </c>
      <c r="B147" s="55">
        <f t="shared" ref="B147:M147" si="74">(B144+B145)*34%</f>
        <v>0.13</v>
      </c>
      <c r="C147" s="55">
        <f t="shared" si="74"/>
        <v>0.08</v>
      </c>
      <c r="D147" s="55">
        <f t="shared" si="74"/>
        <v>0.11</v>
      </c>
      <c r="E147" s="55">
        <f t="shared" si="74"/>
        <v>0.08</v>
      </c>
      <c r="F147" s="55">
        <f t="shared" si="74"/>
        <v>0.33</v>
      </c>
      <c r="G147" s="55">
        <f t="shared" si="74"/>
        <v>0.14000000000000001</v>
      </c>
      <c r="H147" s="55">
        <f t="shared" si="74"/>
        <v>0.11</v>
      </c>
      <c r="I147" s="55">
        <f t="shared" si="74"/>
        <v>0.08</v>
      </c>
      <c r="J147" s="55">
        <f t="shared" si="74"/>
        <v>0.27</v>
      </c>
      <c r="K147" s="55">
        <f t="shared" si="74"/>
        <v>0.11</v>
      </c>
      <c r="L147" s="55">
        <f t="shared" si="74"/>
        <v>0.11</v>
      </c>
      <c r="M147" s="55">
        <f t="shared" si="74"/>
        <v>0.05</v>
      </c>
    </row>
    <row r="148" spans="1:13" ht="15" customHeight="1">
      <c r="A148" s="49" t="s">
        <v>640</v>
      </c>
      <c r="B148" s="55">
        <f t="shared" ref="B148:M148" si="75">(B144+B145)*0.08%</f>
        <v>0</v>
      </c>
      <c r="C148" s="55">
        <f t="shared" si="75"/>
        <v>0</v>
      </c>
      <c r="D148" s="55">
        <f t="shared" si="75"/>
        <v>0</v>
      </c>
      <c r="E148" s="55">
        <f t="shared" si="75"/>
        <v>0</v>
      </c>
      <c r="F148" s="55">
        <f t="shared" si="75"/>
        <v>0</v>
      </c>
      <c r="G148" s="55">
        <f t="shared" si="75"/>
        <v>0</v>
      </c>
      <c r="H148" s="55">
        <f t="shared" si="75"/>
        <v>0</v>
      </c>
      <c r="I148" s="55">
        <f t="shared" si="75"/>
        <v>0</v>
      </c>
      <c r="J148" s="55">
        <f t="shared" si="75"/>
        <v>0</v>
      </c>
      <c r="K148" s="55">
        <f t="shared" si="75"/>
        <v>0</v>
      </c>
      <c r="L148" s="55">
        <f t="shared" si="75"/>
        <v>0</v>
      </c>
      <c r="M148" s="55">
        <f t="shared" si="75"/>
        <v>0</v>
      </c>
    </row>
    <row r="149" spans="1:13" ht="15" customHeight="1">
      <c r="A149" s="49" t="s">
        <v>24</v>
      </c>
      <c r="B149" s="55">
        <f t="shared" ref="B149:M149" si="76">(B144+B145)*1.5%</f>
        <v>0.01</v>
      </c>
      <c r="C149" s="55">
        <f t="shared" si="76"/>
        <v>0</v>
      </c>
      <c r="D149" s="55">
        <f t="shared" si="76"/>
        <v>0</v>
      </c>
      <c r="E149" s="55">
        <f t="shared" si="76"/>
        <v>0</v>
      </c>
      <c r="F149" s="55">
        <f t="shared" si="76"/>
        <v>0.01</v>
      </c>
      <c r="G149" s="55">
        <f t="shared" si="76"/>
        <v>0.01</v>
      </c>
      <c r="H149" s="55">
        <f t="shared" si="76"/>
        <v>0</v>
      </c>
      <c r="I149" s="55">
        <f t="shared" si="76"/>
        <v>0</v>
      </c>
      <c r="J149" s="55">
        <f t="shared" si="76"/>
        <v>0.01</v>
      </c>
      <c r="K149" s="55">
        <f t="shared" si="76"/>
        <v>0</v>
      </c>
      <c r="L149" s="55">
        <f t="shared" si="76"/>
        <v>0</v>
      </c>
      <c r="M149" s="55">
        <f t="shared" si="76"/>
        <v>0</v>
      </c>
    </row>
    <row r="150" spans="1:13" ht="15" customHeight="1">
      <c r="A150" s="49" t="s">
        <v>641</v>
      </c>
      <c r="B150" s="55">
        <f t="shared" ref="B150:M150" si="77">B144*69.59%</f>
        <v>0.24</v>
      </c>
      <c r="C150" s="55">
        <f t="shared" si="77"/>
        <v>0.15</v>
      </c>
      <c r="D150" s="55">
        <f t="shared" si="77"/>
        <v>0.22</v>
      </c>
      <c r="E150" s="55">
        <f t="shared" si="77"/>
        <v>0.15</v>
      </c>
      <c r="F150" s="55">
        <f t="shared" si="77"/>
        <v>0.63</v>
      </c>
      <c r="G150" s="55">
        <f t="shared" si="77"/>
        <v>0.26</v>
      </c>
      <c r="H150" s="55">
        <f t="shared" si="77"/>
        <v>0.22</v>
      </c>
      <c r="I150" s="55">
        <f t="shared" si="77"/>
        <v>0.15</v>
      </c>
      <c r="J150" s="55">
        <f t="shared" si="77"/>
        <v>0.51</v>
      </c>
      <c r="K150" s="55">
        <f t="shared" si="77"/>
        <v>0.22</v>
      </c>
      <c r="L150" s="55">
        <f t="shared" si="77"/>
        <v>0.2</v>
      </c>
      <c r="M150" s="55">
        <f t="shared" si="77"/>
        <v>0.09</v>
      </c>
    </row>
    <row r="151" spans="1:13" ht="15" customHeight="1">
      <c r="A151" s="49" t="s">
        <v>25</v>
      </c>
      <c r="B151" s="55">
        <v>0</v>
      </c>
      <c r="C151" s="55">
        <v>0</v>
      </c>
      <c r="D151" s="55">
        <v>0</v>
      </c>
      <c r="E151" s="55">
        <v>0</v>
      </c>
      <c r="F151" s="55">
        <v>0</v>
      </c>
      <c r="G151" s="55">
        <v>0</v>
      </c>
      <c r="H151" s="55">
        <v>0</v>
      </c>
      <c r="I151" s="55">
        <v>0</v>
      </c>
      <c r="J151" s="55">
        <v>0</v>
      </c>
      <c r="K151" s="55">
        <v>0</v>
      </c>
      <c r="L151" s="55">
        <v>0</v>
      </c>
      <c r="M151" s="55">
        <v>0</v>
      </c>
    </row>
    <row r="152" spans="1:13" ht="15" customHeight="1">
      <c r="A152" s="49" t="s">
        <v>26</v>
      </c>
      <c r="B152" s="55">
        <v>0</v>
      </c>
      <c r="C152" s="55">
        <v>0</v>
      </c>
      <c r="D152" s="55">
        <v>0</v>
      </c>
      <c r="E152" s="55">
        <v>0</v>
      </c>
      <c r="F152" s="55">
        <v>0</v>
      </c>
      <c r="G152" s="55">
        <v>0</v>
      </c>
      <c r="H152" s="55">
        <v>0</v>
      </c>
      <c r="I152" s="55">
        <v>0</v>
      </c>
      <c r="J152" s="55">
        <v>0</v>
      </c>
      <c r="K152" s="55">
        <v>0</v>
      </c>
      <c r="L152" s="55">
        <v>0</v>
      </c>
      <c r="M152" s="55">
        <v>0</v>
      </c>
    </row>
    <row r="153" spans="1:13" ht="15" customHeight="1">
      <c r="A153" s="49" t="s">
        <v>27</v>
      </c>
      <c r="B153" s="55">
        <f t="shared" ref="B153:M153" si="78">B144+B145+B146+B150</f>
        <v>0.75</v>
      </c>
      <c r="C153" s="55">
        <f t="shared" si="78"/>
        <v>0.47</v>
      </c>
      <c r="D153" s="55">
        <f t="shared" si="78"/>
        <v>0.66</v>
      </c>
      <c r="E153" s="55">
        <f t="shared" si="78"/>
        <v>0.47</v>
      </c>
      <c r="F153" s="55">
        <f t="shared" si="78"/>
        <v>1.95</v>
      </c>
      <c r="G153" s="55">
        <f t="shared" si="78"/>
        <v>0.81</v>
      </c>
      <c r="H153" s="55">
        <f t="shared" si="78"/>
        <v>0.66</v>
      </c>
      <c r="I153" s="55">
        <f t="shared" si="78"/>
        <v>0.47</v>
      </c>
      <c r="J153" s="55">
        <f t="shared" si="78"/>
        <v>1.58</v>
      </c>
      <c r="K153" s="55">
        <f t="shared" si="78"/>
        <v>0.66</v>
      </c>
      <c r="L153" s="55">
        <f t="shared" si="78"/>
        <v>0.62</v>
      </c>
      <c r="M153" s="55">
        <f t="shared" si="78"/>
        <v>0.28000000000000003</v>
      </c>
    </row>
    <row r="154" spans="1:13" ht="15" customHeight="1">
      <c r="A154" s="49" t="s">
        <v>28</v>
      </c>
      <c r="B154" s="155">
        <v>20</v>
      </c>
      <c r="C154" s="155">
        <v>20</v>
      </c>
      <c r="D154" s="155">
        <v>20</v>
      </c>
      <c r="E154" s="155">
        <v>20</v>
      </c>
      <c r="F154" s="155">
        <v>20</v>
      </c>
      <c r="G154" s="155">
        <v>20</v>
      </c>
      <c r="H154" s="155">
        <v>20</v>
      </c>
      <c r="I154" s="155">
        <v>20</v>
      </c>
      <c r="J154" s="155">
        <v>20</v>
      </c>
      <c r="K154" s="155">
        <v>20</v>
      </c>
      <c r="L154" s="155">
        <v>20</v>
      </c>
      <c r="M154" s="155">
        <v>20</v>
      </c>
    </row>
    <row r="155" spans="1:13" ht="15" customHeight="1">
      <c r="A155" s="49" t="s">
        <v>29</v>
      </c>
      <c r="B155" s="55">
        <f t="shared" ref="B155:M155" si="79">B153*B154/100</f>
        <v>0.15</v>
      </c>
      <c r="C155" s="55">
        <f t="shared" si="79"/>
        <v>0.09</v>
      </c>
      <c r="D155" s="55">
        <f t="shared" si="79"/>
        <v>0.13</v>
      </c>
      <c r="E155" s="55">
        <f t="shared" si="79"/>
        <v>0.09</v>
      </c>
      <c r="F155" s="55">
        <f t="shared" si="79"/>
        <v>0.39</v>
      </c>
      <c r="G155" s="55">
        <f t="shared" si="79"/>
        <v>0.16</v>
      </c>
      <c r="H155" s="55">
        <f t="shared" si="79"/>
        <v>0.13</v>
      </c>
      <c r="I155" s="55">
        <f t="shared" si="79"/>
        <v>0.09</v>
      </c>
      <c r="J155" s="55">
        <f t="shared" si="79"/>
        <v>0.32</v>
      </c>
      <c r="K155" s="55">
        <f t="shared" si="79"/>
        <v>0.13</v>
      </c>
      <c r="L155" s="55">
        <f t="shared" si="79"/>
        <v>0.12</v>
      </c>
      <c r="M155" s="55">
        <f t="shared" si="79"/>
        <v>0.06</v>
      </c>
    </row>
    <row r="156" spans="1:13" ht="15" customHeight="1">
      <c r="A156" s="49" t="s">
        <v>30</v>
      </c>
      <c r="B156" s="55">
        <f t="shared" ref="B156:M156" si="80">B153+B155</f>
        <v>0.9</v>
      </c>
      <c r="C156" s="55">
        <f t="shared" si="80"/>
        <v>0.56000000000000005</v>
      </c>
      <c r="D156" s="55">
        <f t="shared" si="80"/>
        <v>0.79</v>
      </c>
      <c r="E156" s="55">
        <f t="shared" si="80"/>
        <v>0.56000000000000005</v>
      </c>
      <c r="F156" s="55">
        <f t="shared" si="80"/>
        <v>2.34</v>
      </c>
      <c r="G156" s="55">
        <f t="shared" si="80"/>
        <v>0.97</v>
      </c>
      <c r="H156" s="55">
        <f t="shared" si="80"/>
        <v>0.79</v>
      </c>
      <c r="I156" s="55">
        <f t="shared" si="80"/>
        <v>0.56000000000000005</v>
      </c>
      <c r="J156" s="55">
        <f t="shared" si="80"/>
        <v>1.9</v>
      </c>
      <c r="K156" s="55">
        <f t="shared" si="80"/>
        <v>0.79</v>
      </c>
      <c r="L156" s="55">
        <f t="shared" si="80"/>
        <v>0.74</v>
      </c>
      <c r="M156" s="55">
        <f t="shared" si="80"/>
        <v>0.34</v>
      </c>
    </row>
    <row r="157" spans="1:13" ht="15" customHeight="1">
      <c r="A157" s="49" t="s">
        <v>31</v>
      </c>
      <c r="B157" s="55">
        <v>0</v>
      </c>
      <c r="C157" s="55">
        <v>0</v>
      </c>
      <c r="D157" s="55">
        <v>0</v>
      </c>
      <c r="E157" s="55">
        <v>0</v>
      </c>
      <c r="F157" s="55">
        <v>0</v>
      </c>
      <c r="G157" s="55">
        <v>0</v>
      </c>
      <c r="H157" s="55">
        <v>0</v>
      </c>
      <c r="I157" s="55">
        <v>0</v>
      </c>
      <c r="J157" s="55">
        <v>0</v>
      </c>
      <c r="K157" s="55">
        <v>0</v>
      </c>
      <c r="L157" s="55">
        <v>0</v>
      </c>
      <c r="M157" s="55">
        <v>0</v>
      </c>
    </row>
    <row r="158" spans="1:13" ht="15" customHeight="1">
      <c r="A158" s="49" t="s">
        <v>32</v>
      </c>
      <c r="B158" s="55">
        <f t="shared" ref="B158:M158" si="81">B156</f>
        <v>0.9</v>
      </c>
      <c r="C158" s="55">
        <f t="shared" si="81"/>
        <v>0.56000000000000005</v>
      </c>
      <c r="D158" s="55">
        <f t="shared" si="81"/>
        <v>0.79</v>
      </c>
      <c r="E158" s="55">
        <f t="shared" si="81"/>
        <v>0.56000000000000005</v>
      </c>
      <c r="F158" s="55">
        <f t="shared" si="81"/>
        <v>2.34</v>
      </c>
      <c r="G158" s="55">
        <f t="shared" si="81"/>
        <v>0.97</v>
      </c>
      <c r="H158" s="55">
        <f t="shared" si="81"/>
        <v>0.79</v>
      </c>
      <c r="I158" s="55">
        <f t="shared" si="81"/>
        <v>0.56000000000000005</v>
      </c>
      <c r="J158" s="55">
        <f t="shared" si="81"/>
        <v>1.9</v>
      </c>
      <c r="K158" s="55">
        <f t="shared" si="81"/>
        <v>0.79</v>
      </c>
      <c r="L158" s="55">
        <f t="shared" si="81"/>
        <v>0.74</v>
      </c>
      <c r="M158" s="55">
        <f t="shared" si="81"/>
        <v>0.34</v>
      </c>
    </row>
    <row r="159" spans="1:13" ht="15" customHeight="1">
      <c r="A159" s="49" t="s">
        <v>33</v>
      </c>
      <c r="B159" s="55">
        <v>0</v>
      </c>
      <c r="C159" s="55">
        <v>0</v>
      </c>
      <c r="D159" s="55">
        <v>0</v>
      </c>
      <c r="E159" s="55">
        <v>0</v>
      </c>
      <c r="F159" s="55">
        <v>0</v>
      </c>
      <c r="G159" s="55">
        <v>0</v>
      </c>
      <c r="H159" s="55">
        <v>0</v>
      </c>
      <c r="I159" s="55">
        <v>0</v>
      </c>
      <c r="J159" s="55">
        <v>0</v>
      </c>
      <c r="K159" s="55">
        <v>0</v>
      </c>
      <c r="L159" s="55">
        <v>0</v>
      </c>
      <c r="M159" s="55">
        <v>0</v>
      </c>
    </row>
    <row r="160" spans="1:13" ht="15" customHeight="1">
      <c r="A160" s="49" t="s">
        <v>34</v>
      </c>
      <c r="B160" s="55">
        <f t="shared" ref="B160:M160" si="82">B158*B159</f>
        <v>0</v>
      </c>
      <c r="C160" s="55">
        <f t="shared" si="82"/>
        <v>0</v>
      </c>
      <c r="D160" s="55">
        <f t="shared" si="82"/>
        <v>0</v>
      </c>
      <c r="E160" s="55">
        <f t="shared" si="82"/>
        <v>0</v>
      </c>
      <c r="F160" s="55">
        <f t="shared" si="82"/>
        <v>0</v>
      </c>
      <c r="G160" s="55">
        <f t="shared" si="82"/>
        <v>0</v>
      </c>
      <c r="H160" s="55">
        <f t="shared" si="82"/>
        <v>0</v>
      </c>
      <c r="I160" s="55">
        <f t="shared" si="82"/>
        <v>0</v>
      </c>
      <c r="J160" s="55">
        <f t="shared" si="82"/>
        <v>0</v>
      </c>
      <c r="K160" s="55">
        <f t="shared" si="82"/>
        <v>0</v>
      </c>
      <c r="L160" s="55">
        <f t="shared" si="82"/>
        <v>0</v>
      </c>
      <c r="M160" s="55">
        <f t="shared" si="82"/>
        <v>0</v>
      </c>
    </row>
    <row r="161" spans="1:13" ht="15" customHeight="1">
      <c r="A161" s="156" t="s">
        <v>642</v>
      </c>
      <c r="B161" s="157">
        <f t="shared" ref="B161:M161" si="83">B158+B160</f>
        <v>0.9</v>
      </c>
      <c r="C161" s="157">
        <f t="shared" si="83"/>
        <v>0.56000000000000005</v>
      </c>
      <c r="D161" s="157">
        <f t="shared" si="83"/>
        <v>0.79</v>
      </c>
      <c r="E161" s="157">
        <f t="shared" si="83"/>
        <v>0.56000000000000005</v>
      </c>
      <c r="F161" s="157">
        <f t="shared" si="83"/>
        <v>2.34</v>
      </c>
      <c r="G161" s="157">
        <f t="shared" si="83"/>
        <v>0.97</v>
      </c>
      <c r="H161" s="157">
        <f t="shared" si="83"/>
        <v>0.79</v>
      </c>
      <c r="I161" s="157">
        <f t="shared" si="83"/>
        <v>0.56000000000000005</v>
      </c>
      <c r="J161" s="157">
        <f t="shared" si="83"/>
        <v>1.9</v>
      </c>
      <c r="K161" s="157">
        <f t="shared" si="83"/>
        <v>0.79</v>
      </c>
      <c r="L161" s="157">
        <f t="shared" si="83"/>
        <v>0.74</v>
      </c>
      <c r="M161" s="157">
        <f t="shared" si="83"/>
        <v>0.34</v>
      </c>
    </row>
    <row r="163" spans="1:13" ht="199.5" customHeight="1">
      <c r="A163" s="250" t="s">
        <v>19</v>
      </c>
      <c r="B163" s="247" t="s">
        <v>855</v>
      </c>
      <c r="C163" s="248"/>
      <c r="D163" s="247" t="s">
        <v>879</v>
      </c>
      <c r="E163" s="248"/>
      <c r="F163" s="247" t="s">
        <v>880</v>
      </c>
      <c r="G163" s="248"/>
      <c r="H163" s="247" t="s">
        <v>881</v>
      </c>
      <c r="I163" s="248"/>
      <c r="J163" s="247" t="s">
        <v>882</v>
      </c>
      <c r="K163" s="248"/>
    </row>
    <row r="164" spans="1:13" ht="15" customHeight="1">
      <c r="A164" s="251"/>
      <c r="B164" s="154" t="s">
        <v>48</v>
      </c>
      <c r="C164" s="154" t="s">
        <v>49</v>
      </c>
      <c r="D164" s="154" t="s">
        <v>48</v>
      </c>
      <c r="E164" s="154" t="s">
        <v>49</v>
      </c>
      <c r="F164" s="154" t="s">
        <v>48</v>
      </c>
      <c r="G164" s="154" t="s">
        <v>49</v>
      </c>
      <c r="H164" s="154" t="s">
        <v>48</v>
      </c>
      <c r="I164" s="154" t="s">
        <v>49</v>
      </c>
      <c r="J164" s="154" t="s">
        <v>48</v>
      </c>
      <c r="K164" s="154" t="s">
        <v>49</v>
      </c>
    </row>
    <row r="165" spans="1:13" ht="15" customHeight="1">
      <c r="A165" s="49" t="s">
        <v>20</v>
      </c>
      <c r="B165" s="55">
        <v>0.31</v>
      </c>
      <c r="C165" s="55">
        <v>0.31</v>
      </c>
      <c r="D165" s="55">
        <v>0.43</v>
      </c>
      <c r="E165" s="55">
        <v>0.25</v>
      </c>
      <c r="F165" s="55">
        <v>0.9</v>
      </c>
      <c r="G165" s="55">
        <v>0.9</v>
      </c>
      <c r="H165" s="55">
        <v>1.2</v>
      </c>
      <c r="I165" s="55">
        <v>1.2</v>
      </c>
      <c r="J165" s="55">
        <v>0.9</v>
      </c>
      <c r="K165" s="55">
        <v>0.24</v>
      </c>
    </row>
    <row r="166" spans="1:13" ht="15" customHeight="1">
      <c r="A166" s="49" t="s">
        <v>21</v>
      </c>
      <c r="B166" s="55">
        <f>B165*7.8%</f>
        <v>0.02</v>
      </c>
      <c r="C166" s="55">
        <f t="shared" ref="C166:K166" si="84">C165*7.8%</f>
        <v>0.02</v>
      </c>
      <c r="D166" s="55">
        <f t="shared" si="84"/>
        <v>0.03</v>
      </c>
      <c r="E166" s="55">
        <f t="shared" si="84"/>
        <v>0.02</v>
      </c>
      <c r="F166" s="55">
        <f t="shared" si="84"/>
        <v>7.0000000000000007E-2</v>
      </c>
      <c r="G166" s="55">
        <f t="shared" si="84"/>
        <v>7.0000000000000007E-2</v>
      </c>
      <c r="H166" s="55">
        <f t="shared" si="84"/>
        <v>0.09</v>
      </c>
      <c r="I166" s="55">
        <f t="shared" si="84"/>
        <v>0.09</v>
      </c>
      <c r="J166" s="55">
        <f t="shared" si="84"/>
        <v>7.0000000000000007E-2</v>
      </c>
      <c r="K166" s="55">
        <f t="shared" si="84"/>
        <v>0.02</v>
      </c>
    </row>
    <row r="167" spans="1:13" ht="15" customHeight="1">
      <c r="A167" s="49" t="s">
        <v>22</v>
      </c>
      <c r="B167" s="55">
        <f>B168+B169+B170</f>
        <v>0.11</v>
      </c>
      <c r="C167" s="55">
        <f>C168+C169+C170</f>
        <v>0.11</v>
      </c>
      <c r="D167" s="55">
        <f t="shared" ref="D167:K167" si="85">D168+D169+D170</f>
        <v>0.17</v>
      </c>
      <c r="E167" s="55">
        <f t="shared" si="85"/>
        <v>0.09</v>
      </c>
      <c r="F167" s="55">
        <f t="shared" si="85"/>
        <v>0.34</v>
      </c>
      <c r="G167" s="55">
        <f t="shared" si="85"/>
        <v>0.34</v>
      </c>
      <c r="H167" s="55">
        <f t="shared" si="85"/>
        <v>0.46</v>
      </c>
      <c r="I167" s="55">
        <f t="shared" si="85"/>
        <v>0.46</v>
      </c>
      <c r="J167" s="55">
        <f t="shared" si="85"/>
        <v>0.34</v>
      </c>
      <c r="K167" s="55">
        <f t="shared" si="85"/>
        <v>0.09</v>
      </c>
    </row>
    <row r="168" spans="1:13" ht="15" customHeight="1">
      <c r="A168" s="49" t="s">
        <v>23</v>
      </c>
      <c r="B168" s="55">
        <f>(B165+B166)*34%</f>
        <v>0.11</v>
      </c>
      <c r="C168" s="55">
        <f t="shared" ref="C168:K168" si="86">(C165+C166)*34%</f>
        <v>0.11</v>
      </c>
      <c r="D168" s="55">
        <f t="shared" si="86"/>
        <v>0.16</v>
      </c>
      <c r="E168" s="55">
        <f t="shared" si="86"/>
        <v>0.09</v>
      </c>
      <c r="F168" s="55">
        <f t="shared" si="86"/>
        <v>0.33</v>
      </c>
      <c r="G168" s="55">
        <f t="shared" si="86"/>
        <v>0.33</v>
      </c>
      <c r="H168" s="55">
        <f t="shared" si="86"/>
        <v>0.44</v>
      </c>
      <c r="I168" s="55">
        <f t="shared" si="86"/>
        <v>0.44</v>
      </c>
      <c r="J168" s="55">
        <f t="shared" si="86"/>
        <v>0.33</v>
      </c>
      <c r="K168" s="55">
        <f t="shared" si="86"/>
        <v>0.09</v>
      </c>
    </row>
    <row r="169" spans="1:13" ht="15" customHeight="1">
      <c r="A169" s="49" t="s">
        <v>640</v>
      </c>
      <c r="B169" s="55">
        <f>(B165+B166)*0.08%</f>
        <v>0</v>
      </c>
      <c r="C169" s="55">
        <f t="shared" ref="C169:K169" si="87">(C165+C166)*0.08%</f>
        <v>0</v>
      </c>
      <c r="D169" s="55">
        <f t="shared" si="87"/>
        <v>0</v>
      </c>
      <c r="E169" s="55">
        <f t="shared" si="87"/>
        <v>0</v>
      </c>
      <c r="F169" s="55">
        <f t="shared" si="87"/>
        <v>0</v>
      </c>
      <c r="G169" s="55">
        <f t="shared" si="87"/>
        <v>0</v>
      </c>
      <c r="H169" s="55">
        <f t="shared" si="87"/>
        <v>0</v>
      </c>
      <c r="I169" s="55">
        <f t="shared" si="87"/>
        <v>0</v>
      </c>
      <c r="J169" s="55">
        <f t="shared" si="87"/>
        <v>0</v>
      </c>
      <c r="K169" s="55">
        <f t="shared" si="87"/>
        <v>0</v>
      </c>
    </row>
    <row r="170" spans="1:13" ht="15" customHeight="1">
      <c r="A170" s="49" t="s">
        <v>24</v>
      </c>
      <c r="B170" s="55">
        <f>(B165+B166)*1.5%</f>
        <v>0</v>
      </c>
      <c r="C170" s="55">
        <f t="shared" ref="C170:K170" si="88">(C165+C166)*1.5%</f>
        <v>0</v>
      </c>
      <c r="D170" s="55">
        <f t="shared" si="88"/>
        <v>0.01</v>
      </c>
      <c r="E170" s="55">
        <f t="shared" si="88"/>
        <v>0</v>
      </c>
      <c r="F170" s="55">
        <f t="shared" si="88"/>
        <v>0.01</v>
      </c>
      <c r="G170" s="55">
        <f t="shared" si="88"/>
        <v>0.01</v>
      </c>
      <c r="H170" s="55">
        <f t="shared" si="88"/>
        <v>0.02</v>
      </c>
      <c r="I170" s="55">
        <f t="shared" si="88"/>
        <v>0.02</v>
      </c>
      <c r="J170" s="55">
        <f t="shared" si="88"/>
        <v>0.01</v>
      </c>
      <c r="K170" s="55">
        <f t="shared" si="88"/>
        <v>0</v>
      </c>
    </row>
    <row r="171" spans="1:13" ht="15" customHeight="1">
      <c r="A171" s="49" t="s">
        <v>641</v>
      </c>
      <c r="B171" s="55">
        <f>B165*69.59%</f>
        <v>0.22</v>
      </c>
      <c r="C171" s="55">
        <f t="shared" ref="C171:K171" si="89">C165*69.59%</f>
        <v>0.22</v>
      </c>
      <c r="D171" s="55">
        <f t="shared" si="89"/>
        <v>0.3</v>
      </c>
      <c r="E171" s="55">
        <f t="shared" si="89"/>
        <v>0.17</v>
      </c>
      <c r="F171" s="55">
        <f t="shared" si="89"/>
        <v>0.63</v>
      </c>
      <c r="G171" s="55">
        <f t="shared" si="89"/>
        <v>0.63</v>
      </c>
      <c r="H171" s="55">
        <f t="shared" si="89"/>
        <v>0.84</v>
      </c>
      <c r="I171" s="55">
        <f t="shared" si="89"/>
        <v>0.84</v>
      </c>
      <c r="J171" s="55">
        <f t="shared" si="89"/>
        <v>0.63</v>
      </c>
      <c r="K171" s="55">
        <f t="shared" si="89"/>
        <v>0.17</v>
      </c>
    </row>
    <row r="172" spans="1:13" ht="15" customHeight="1">
      <c r="A172" s="49" t="s">
        <v>25</v>
      </c>
      <c r="B172" s="55">
        <v>0</v>
      </c>
      <c r="C172" s="55">
        <v>0</v>
      </c>
      <c r="D172" s="55">
        <v>0</v>
      </c>
      <c r="E172" s="55">
        <v>0</v>
      </c>
      <c r="F172" s="55">
        <v>0</v>
      </c>
      <c r="G172" s="55">
        <v>0</v>
      </c>
      <c r="H172" s="55">
        <v>0</v>
      </c>
      <c r="I172" s="55">
        <v>0</v>
      </c>
      <c r="J172" s="55">
        <v>0</v>
      </c>
      <c r="K172" s="55">
        <v>0</v>
      </c>
    </row>
    <row r="173" spans="1:13" ht="15" customHeight="1">
      <c r="A173" s="49" t="s">
        <v>26</v>
      </c>
      <c r="B173" s="55">
        <v>0</v>
      </c>
      <c r="C173" s="55">
        <v>0</v>
      </c>
      <c r="D173" s="55">
        <v>0</v>
      </c>
      <c r="E173" s="55">
        <v>0</v>
      </c>
      <c r="F173" s="55">
        <v>0</v>
      </c>
      <c r="G173" s="55">
        <v>0</v>
      </c>
      <c r="H173" s="55">
        <v>0</v>
      </c>
      <c r="I173" s="55">
        <v>0</v>
      </c>
      <c r="J173" s="55">
        <v>0</v>
      </c>
      <c r="K173" s="55">
        <v>0</v>
      </c>
    </row>
    <row r="174" spans="1:13" ht="15" customHeight="1">
      <c r="A174" s="49" t="s">
        <v>27</v>
      </c>
      <c r="B174" s="55">
        <f>B165+B166+B167+B171</f>
        <v>0.66</v>
      </c>
      <c r="C174" s="55">
        <f t="shared" ref="C174:K174" si="90">C165+C166+C167+C171</f>
        <v>0.66</v>
      </c>
      <c r="D174" s="55">
        <f t="shared" si="90"/>
        <v>0.93</v>
      </c>
      <c r="E174" s="55">
        <f t="shared" si="90"/>
        <v>0.53</v>
      </c>
      <c r="F174" s="55">
        <f t="shared" si="90"/>
        <v>1.94</v>
      </c>
      <c r="G174" s="55">
        <f t="shared" si="90"/>
        <v>1.94</v>
      </c>
      <c r="H174" s="55">
        <f t="shared" si="90"/>
        <v>2.59</v>
      </c>
      <c r="I174" s="55">
        <f t="shared" si="90"/>
        <v>2.59</v>
      </c>
      <c r="J174" s="55">
        <f t="shared" si="90"/>
        <v>1.94</v>
      </c>
      <c r="K174" s="55">
        <f t="shared" si="90"/>
        <v>0.52</v>
      </c>
    </row>
    <row r="175" spans="1:13" ht="15" customHeight="1">
      <c r="A175" s="49" t="s">
        <v>28</v>
      </c>
      <c r="B175" s="155">
        <v>20</v>
      </c>
      <c r="C175" s="155">
        <v>20</v>
      </c>
      <c r="D175" s="155">
        <v>20</v>
      </c>
      <c r="E175" s="155">
        <v>20</v>
      </c>
      <c r="F175" s="155">
        <v>20</v>
      </c>
      <c r="G175" s="155">
        <v>20</v>
      </c>
      <c r="H175" s="155">
        <v>20</v>
      </c>
      <c r="I175" s="155">
        <v>20</v>
      </c>
      <c r="J175" s="155">
        <v>20</v>
      </c>
      <c r="K175" s="155">
        <v>20</v>
      </c>
    </row>
    <row r="176" spans="1:13" ht="15" customHeight="1">
      <c r="A176" s="49" t="s">
        <v>29</v>
      </c>
      <c r="B176" s="55">
        <f>B174*B175/100</f>
        <v>0.13</v>
      </c>
      <c r="C176" s="55">
        <f t="shared" ref="C176:K176" si="91">C174*C175/100</f>
        <v>0.13</v>
      </c>
      <c r="D176" s="55">
        <f t="shared" si="91"/>
        <v>0.19</v>
      </c>
      <c r="E176" s="55">
        <f t="shared" si="91"/>
        <v>0.11</v>
      </c>
      <c r="F176" s="55">
        <f t="shared" si="91"/>
        <v>0.39</v>
      </c>
      <c r="G176" s="55">
        <f t="shared" si="91"/>
        <v>0.39</v>
      </c>
      <c r="H176" s="55">
        <f t="shared" si="91"/>
        <v>0.52</v>
      </c>
      <c r="I176" s="55">
        <f t="shared" si="91"/>
        <v>0.52</v>
      </c>
      <c r="J176" s="55">
        <f t="shared" si="91"/>
        <v>0.39</v>
      </c>
      <c r="K176" s="55">
        <f t="shared" si="91"/>
        <v>0.1</v>
      </c>
    </row>
    <row r="177" spans="1:11" ht="15" customHeight="1">
      <c r="A177" s="49" t="s">
        <v>30</v>
      </c>
      <c r="B177" s="55">
        <f>B174+B176</f>
        <v>0.79</v>
      </c>
      <c r="C177" s="55">
        <f t="shared" ref="C177:K177" si="92">C174+C176</f>
        <v>0.79</v>
      </c>
      <c r="D177" s="55">
        <f t="shared" si="92"/>
        <v>1.1200000000000001</v>
      </c>
      <c r="E177" s="55">
        <f t="shared" si="92"/>
        <v>0.64</v>
      </c>
      <c r="F177" s="55">
        <f t="shared" si="92"/>
        <v>2.33</v>
      </c>
      <c r="G177" s="55">
        <f t="shared" si="92"/>
        <v>2.33</v>
      </c>
      <c r="H177" s="55">
        <f t="shared" si="92"/>
        <v>3.11</v>
      </c>
      <c r="I177" s="55">
        <f t="shared" si="92"/>
        <v>3.11</v>
      </c>
      <c r="J177" s="55">
        <f t="shared" si="92"/>
        <v>2.33</v>
      </c>
      <c r="K177" s="55">
        <f t="shared" si="92"/>
        <v>0.62</v>
      </c>
    </row>
    <row r="178" spans="1:11" ht="15" customHeight="1">
      <c r="A178" s="49" t="s">
        <v>31</v>
      </c>
      <c r="B178" s="55">
        <v>0</v>
      </c>
      <c r="C178" s="55">
        <v>0</v>
      </c>
      <c r="D178" s="55">
        <v>0</v>
      </c>
      <c r="E178" s="55">
        <v>0</v>
      </c>
      <c r="F178" s="55">
        <v>0</v>
      </c>
      <c r="G178" s="55">
        <v>0</v>
      </c>
      <c r="H178" s="55">
        <v>0</v>
      </c>
      <c r="I178" s="55">
        <v>0</v>
      </c>
      <c r="J178" s="55">
        <v>0</v>
      </c>
      <c r="K178" s="55">
        <v>0</v>
      </c>
    </row>
    <row r="179" spans="1:11" ht="15" customHeight="1">
      <c r="A179" s="49" t="s">
        <v>32</v>
      </c>
      <c r="B179" s="55">
        <f>B177</f>
        <v>0.79</v>
      </c>
      <c r="C179" s="55">
        <f>C177</f>
        <v>0.79</v>
      </c>
      <c r="D179" s="55">
        <f t="shared" ref="D179:K179" si="93">D177</f>
        <v>1.1200000000000001</v>
      </c>
      <c r="E179" s="55">
        <f t="shared" si="93"/>
        <v>0.64</v>
      </c>
      <c r="F179" s="55">
        <f t="shared" si="93"/>
        <v>2.33</v>
      </c>
      <c r="G179" s="55">
        <f t="shared" si="93"/>
        <v>2.33</v>
      </c>
      <c r="H179" s="55">
        <f t="shared" si="93"/>
        <v>3.11</v>
      </c>
      <c r="I179" s="55">
        <f t="shared" si="93"/>
        <v>3.11</v>
      </c>
      <c r="J179" s="55">
        <f t="shared" si="93"/>
        <v>2.33</v>
      </c>
      <c r="K179" s="55">
        <f t="shared" si="93"/>
        <v>0.62</v>
      </c>
    </row>
    <row r="180" spans="1:11" ht="15" customHeight="1">
      <c r="A180" s="49" t="s">
        <v>33</v>
      </c>
      <c r="B180" s="55">
        <v>0</v>
      </c>
      <c r="C180" s="55">
        <v>0</v>
      </c>
      <c r="D180" s="55">
        <v>0</v>
      </c>
      <c r="E180" s="55">
        <v>0</v>
      </c>
      <c r="F180" s="55">
        <v>0</v>
      </c>
      <c r="G180" s="55">
        <v>0</v>
      </c>
      <c r="H180" s="55">
        <v>0</v>
      </c>
      <c r="I180" s="55">
        <v>0</v>
      </c>
      <c r="J180" s="55">
        <v>0</v>
      </c>
      <c r="K180" s="55">
        <v>0</v>
      </c>
    </row>
    <row r="181" spans="1:11" ht="15" customHeight="1">
      <c r="A181" s="49" t="s">
        <v>34</v>
      </c>
      <c r="B181" s="55">
        <f>B179*B180</f>
        <v>0</v>
      </c>
      <c r="C181" s="55">
        <f>C179*C180</f>
        <v>0</v>
      </c>
      <c r="D181" s="55">
        <f t="shared" ref="D181:K181" si="94">D179*D180</f>
        <v>0</v>
      </c>
      <c r="E181" s="55">
        <f t="shared" si="94"/>
        <v>0</v>
      </c>
      <c r="F181" s="55">
        <f t="shared" si="94"/>
        <v>0</v>
      </c>
      <c r="G181" s="55">
        <f t="shared" si="94"/>
        <v>0</v>
      </c>
      <c r="H181" s="55">
        <f t="shared" si="94"/>
        <v>0</v>
      </c>
      <c r="I181" s="55">
        <f t="shared" si="94"/>
        <v>0</v>
      </c>
      <c r="J181" s="55">
        <f t="shared" si="94"/>
        <v>0</v>
      </c>
      <c r="K181" s="55">
        <f t="shared" si="94"/>
        <v>0</v>
      </c>
    </row>
    <row r="182" spans="1:11" ht="15" customHeight="1">
      <c r="A182" s="156" t="s">
        <v>642</v>
      </c>
      <c r="B182" s="157">
        <f>B179+B181</f>
        <v>0.79</v>
      </c>
      <c r="C182" s="157">
        <f t="shared" ref="C182:K182" si="95">C179+C181</f>
        <v>0.79</v>
      </c>
      <c r="D182" s="157">
        <f t="shared" si="95"/>
        <v>1.1200000000000001</v>
      </c>
      <c r="E182" s="157">
        <f t="shared" si="95"/>
        <v>0.64</v>
      </c>
      <c r="F182" s="157">
        <f t="shared" si="95"/>
        <v>2.33</v>
      </c>
      <c r="G182" s="157">
        <f t="shared" si="95"/>
        <v>2.33</v>
      </c>
      <c r="H182" s="157">
        <f t="shared" si="95"/>
        <v>3.11</v>
      </c>
      <c r="I182" s="157">
        <f t="shared" si="95"/>
        <v>3.11</v>
      </c>
      <c r="J182" s="157">
        <f t="shared" si="95"/>
        <v>2.33</v>
      </c>
      <c r="K182" s="157">
        <f t="shared" si="95"/>
        <v>0.62</v>
      </c>
    </row>
  </sheetData>
  <mergeCells count="56">
    <mergeCell ref="A8:A9"/>
    <mergeCell ref="B8:C8"/>
    <mergeCell ref="D8:E8"/>
    <mergeCell ref="F8:G8"/>
    <mergeCell ref="A34:A35"/>
    <mergeCell ref="B34:C34"/>
    <mergeCell ref="D34:E34"/>
    <mergeCell ref="F34:G34"/>
    <mergeCell ref="H34:I34"/>
    <mergeCell ref="J34:K34"/>
    <mergeCell ref="L34:M34"/>
    <mergeCell ref="N34:O34"/>
    <mergeCell ref="P34:Q34"/>
    <mergeCell ref="J57:K57"/>
    <mergeCell ref="L57:M57"/>
    <mergeCell ref="A78:A79"/>
    <mergeCell ref="B78:C78"/>
    <mergeCell ref="D78:E78"/>
    <mergeCell ref="F78:G78"/>
    <mergeCell ref="H78:I78"/>
    <mergeCell ref="J78:K78"/>
    <mergeCell ref="L78:M78"/>
    <mergeCell ref="A57:A58"/>
    <mergeCell ref="B57:C57"/>
    <mergeCell ref="D57:E57"/>
    <mergeCell ref="F57:G57"/>
    <mergeCell ref="H57:I57"/>
    <mergeCell ref="A163:A164"/>
    <mergeCell ref="N78:O78"/>
    <mergeCell ref="P78:Q78"/>
    <mergeCell ref="A99:A100"/>
    <mergeCell ref="B99:C99"/>
    <mergeCell ref="D99:E99"/>
    <mergeCell ref="F99:G99"/>
    <mergeCell ref="H99:I99"/>
    <mergeCell ref="J99:K99"/>
    <mergeCell ref="L99:M99"/>
    <mergeCell ref="L121:M121"/>
    <mergeCell ref="A142:A143"/>
    <mergeCell ref="B142:C142"/>
    <mergeCell ref="D142:E142"/>
    <mergeCell ref="F142:G142"/>
    <mergeCell ref="H142:I142"/>
    <mergeCell ref="J142:K142"/>
    <mergeCell ref="L142:M142"/>
    <mergeCell ref="A121:A122"/>
    <mergeCell ref="B121:C121"/>
    <mergeCell ref="D121:E121"/>
    <mergeCell ref="F121:G121"/>
    <mergeCell ref="H121:I121"/>
    <mergeCell ref="J121:K121"/>
    <mergeCell ref="B163:C163"/>
    <mergeCell ref="D163:E163"/>
    <mergeCell ref="F163:G163"/>
    <mergeCell ref="H163:I163"/>
    <mergeCell ref="J163:K163"/>
  </mergeCells>
  <pageMargins left="0.7" right="0.7" top="0.75" bottom="0.75" header="0.3" footer="0.3"/>
  <pageSetup paperSize="9" scale="72" orientation="landscape" r:id="rId1"/>
  <rowBreaks count="7" manualBreakCount="7">
    <brk id="32" max="16383" man="1"/>
    <brk id="55" max="16383" man="1"/>
    <brk id="76" max="16383" man="1"/>
    <brk id="97" max="16383" man="1"/>
    <brk id="119" max="16383" man="1"/>
    <brk id="140" max="16383" man="1"/>
    <brk id="16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3</vt:i4>
      </vt:variant>
    </vt:vector>
  </HeadingPairs>
  <TitlesOfParts>
    <vt:vector size="16" baseType="lpstr">
      <vt:lpstr>за 1 мин</vt:lpstr>
      <vt:lpstr>зар.плата</vt:lpstr>
      <vt:lpstr>калькуляция</vt:lpstr>
      <vt:lpstr>сравн. табл.</vt:lpstr>
      <vt:lpstr>прейскурант</vt:lpstr>
      <vt:lpstr>УТВЕРЖДАЮ</vt:lpstr>
      <vt:lpstr>Т4 и ТТГ</vt:lpstr>
      <vt:lpstr>Лист1</vt:lpstr>
      <vt:lpstr>биохим2022</vt:lpstr>
      <vt:lpstr>прейск2022</vt:lpstr>
      <vt:lpstr>биохимия</vt:lpstr>
      <vt:lpstr>сравнительная</vt:lpstr>
      <vt:lpstr>Лист2</vt:lpstr>
      <vt:lpstr>биохим2022!Область_печати</vt:lpstr>
      <vt:lpstr>калькуляция!Область_печати</vt:lpstr>
      <vt:lpstr>сравнительная!Область_печати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2025-01-23T06:17:35Z</dcterms:modified>
</cp:coreProperties>
</file>